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45" activeTab="10"/>
  </bookViews>
  <sheets>
    <sheet name="МР" sheetId="1" r:id="rId1"/>
    <sheet name="Артыбаш" sheetId="2" r:id="rId2"/>
    <sheet name="Бийка" sheetId="3" r:id="rId3"/>
    <sheet name="Дмитриевка" sheetId="4" r:id="rId4"/>
    <sheet name="Кебезень" sheetId="5" r:id="rId5"/>
    <sheet name="Курмач Байгол" sheetId="6" r:id="rId6"/>
    <sheet name="Майск" sheetId="7" r:id="rId7"/>
    <sheet name="Озеро Куреево" sheetId="8" r:id="rId8"/>
    <sheet name="Тондошка" sheetId="9" r:id="rId9"/>
    <sheet name="Турочак" sheetId="10" r:id="rId10"/>
    <sheet name="свод по СП" sheetId="11" r:id="rId11"/>
  </sheets>
  <definedNames>
    <definedName name="_xlnm.Print_Area" localSheetId="0">МР!$A$1:$E$51</definedName>
  </definedNames>
  <calcPr calcId="162913" refMode="R1C1"/>
</workbook>
</file>

<file path=xl/calcChain.xml><?xml version="1.0" encoding="utf-8"?>
<calcChain xmlns="http://schemas.openxmlformats.org/spreadsheetml/2006/main">
  <c r="E29" i="10" l="1"/>
  <c r="E22" i="10"/>
  <c r="E7" i="10" s="1"/>
  <c r="E27" i="10" s="1"/>
  <c r="E29" i="9"/>
  <c r="E22" i="9"/>
  <c r="E29" i="8"/>
  <c r="E27" i="8"/>
  <c r="E22" i="8"/>
  <c r="E29" i="7"/>
  <c r="E22" i="7"/>
  <c r="E29" i="6"/>
  <c r="E26" i="6"/>
  <c r="E22" i="6" s="1"/>
  <c r="E7" i="6" s="1"/>
  <c r="E27" i="6" s="1"/>
  <c r="E29" i="5"/>
  <c r="E22" i="5"/>
  <c r="E7" i="5" s="1"/>
  <c r="E27" i="5" s="1"/>
  <c r="E29" i="4"/>
  <c r="E22" i="4"/>
  <c r="E29" i="3"/>
  <c r="E22" i="3"/>
  <c r="E29" i="2"/>
  <c r="E22" i="2"/>
  <c r="E7" i="2" s="1"/>
  <c r="E29" i="1"/>
  <c r="E25" i="1" s="1"/>
  <c r="E28" i="1"/>
  <c r="E39" i="11"/>
  <c r="E38" i="11"/>
  <c r="E37" i="11"/>
  <c r="E36" i="11"/>
  <c r="E35" i="11"/>
  <c r="E34" i="11"/>
  <c r="E33" i="11"/>
  <c r="E32" i="11"/>
  <c r="E31" i="11"/>
  <c r="E30" i="11"/>
  <c r="E28" i="11"/>
  <c r="E25" i="11"/>
  <c r="E24" i="11"/>
  <c r="E23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9"/>
  <c r="E27" i="9" s="1"/>
  <c r="E7" i="8"/>
  <c r="E7" i="7"/>
  <c r="E27" i="7" s="1"/>
  <c r="E7" i="4"/>
  <c r="E27" i="4" s="1"/>
  <c r="E7" i="3"/>
  <c r="E27" i="3" s="1"/>
  <c r="E7" i="1"/>
  <c r="E30" i="1" s="1"/>
  <c r="E49" i="1" l="1"/>
  <c r="E26" i="11"/>
  <c r="E50" i="1"/>
  <c r="E29" i="11"/>
  <c r="E22" i="11"/>
  <c r="E7" i="11"/>
  <c r="E27" i="11" s="1"/>
  <c r="B8" i="11"/>
  <c r="C8" i="11"/>
  <c r="D8" i="11"/>
  <c r="B9" i="11"/>
  <c r="C9" i="11"/>
  <c r="D9" i="11"/>
  <c r="B10" i="11"/>
  <c r="C10" i="11"/>
  <c r="D10" i="11"/>
  <c r="B11" i="11"/>
  <c r="C11" i="11"/>
  <c r="D11" i="11"/>
  <c r="B12" i="11"/>
  <c r="C12" i="11"/>
  <c r="D12" i="11"/>
  <c r="B13" i="11"/>
  <c r="C13" i="11"/>
  <c r="D13" i="11"/>
  <c r="B14" i="11"/>
  <c r="C14" i="11"/>
  <c r="D14" i="11"/>
  <c r="B15" i="11"/>
  <c r="C15" i="11"/>
  <c r="D15" i="11"/>
  <c r="B16" i="11"/>
  <c r="C16" i="11"/>
  <c r="D16" i="11"/>
  <c r="B17" i="11"/>
  <c r="C17" i="11"/>
  <c r="D17" i="11"/>
  <c r="B18" i="11"/>
  <c r="C18" i="11"/>
  <c r="D18" i="11"/>
  <c r="B19" i="11"/>
  <c r="C19" i="11"/>
  <c r="D19" i="11"/>
  <c r="B20" i="11"/>
  <c r="C20" i="11"/>
  <c r="D20" i="11"/>
  <c r="B21" i="11"/>
  <c r="C21" i="11"/>
  <c r="D21" i="11"/>
  <c r="B23" i="11"/>
  <c r="C23" i="11"/>
  <c r="D23" i="11"/>
  <c r="B24" i="11"/>
  <c r="C24" i="11"/>
  <c r="D24" i="11"/>
  <c r="B25" i="11"/>
  <c r="C25" i="11"/>
  <c r="D25" i="11"/>
  <c r="B26" i="11"/>
  <c r="C26" i="11"/>
  <c r="D26" i="11"/>
  <c r="B28" i="11"/>
  <c r="C28" i="11"/>
  <c r="D28" i="11"/>
  <c r="B29" i="11"/>
  <c r="C29" i="11"/>
  <c r="D29" i="11"/>
  <c r="B30" i="11"/>
  <c r="C30" i="11"/>
  <c r="D30" i="11"/>
  <c r="B31" i="11"/>
  <c r="C31" i="11"/>
  <c r="D31" i="11"/>
  <c r="B32" i="11"/>
  <c r="C32" i="11"/>
  <c r="D32" i="11"/>
  <c r="B33" i="11"/>
  <c r="C33" i="11"/>
  <c r="D33" i="11"/>
  <c r="B34" i="11"/>
  <c r="C34" i="11"/>
  <c r="D34" i="11"/>
  <c r="B35" i="11"/>
  <c r="C35" i="11"/>
  <c r="D35" i="11"/>
  <c r="B36" i="11"/>
  <c r="C36" i="11"/>
  <c r="D36" i="11"/>
  <c r="B37" i="11"/>
  <c r="C37" i="11"/>
  <c r="D37" i="11"/>
  <c r="B38" i="11"/>
  <c r="C38" i="11"/>
  <c r="D38" i="11"/>
  <c r="B39" i="11"/>
  <c r="C39" i="11"/>
  <c r="D39" i="11"/>
  <c r="C22" i="10"/>
  <c r="D22" i="10"/>
  <c r="B22" i="10"/>
  <c r="C22" i="9"/>
  <c r="D22" i="9"/>
  <c r="B22" i="9"/>
  <c r="C22" i="8"/>
  <c r="D22" i="8"/>
  <c r="B22" i="8"/>
  <c r="C22" i="7"/>
  <c r="D22" i="7"/>
  <c r="B22" i="7"/>
  <c r="C22" i="6"/>
  <c r="D22" i="6"/>
  <c r="B22" i="6"/>
  <c r="C22" i="5"/>
  <c r="D22" i="5"/>
  <c r="B22" i="5"/>
  <c r="C22" i="4"/>
  <c r="D22" i="4"/>
  <c r="B22" i="4"/>
  <c r="C22" i="3" l="1"/>
  <c r="D22" i="3"/>
  <c r="B22" i="3"/>
  <c r="B7" i="3" s="1"/>
  <c r="B27" i="3" s="1"/>
  <c r="C22" i="2" l="1"/>
  <c r="C22" i="11" s="1"/>
  <c r="D22" i="2"/>
  <c r="B22" i="2"/>
  <c r="B22" i="11" s="1"/>
  <c r="D7" i="2" l="1"/>
  <c r="D22" i="11"/>
  <c r="B25" i="1"/>
  <c r="C25" i="1"/>
  <c r="D25" i="1"/>
  <c r="D7" i="1" s="1"/>
  <c r="D7" i="10"/>
  <c r="D27" i="10" s="1"/>
  <c r="C7" i="10"/>
  <c r="C27" i="10" s="1"/>
  <c r="D7" i="9"/>
  <c r="D27" i="9" s="1"/>
  <c r="C7" i="9"/>
  <c r="C27" i="9" s="1"/>
  <c r="D7" i="8"/>
  <c r="D27" i="8" s="1"/>
  <c r="C7" i="8"/>
  <c r="C27" i="8" s="1"/>
  <c r="D7" i="7"/>
  <c r="D27" i="7" s="1"/>
  <c r="C7" i="7"/>
  <c r="C27" i="7" s="1"/>
  <c r="D7" i="6"/>
  <c r="D27" i="6" s="1"/>
  <c r="C7" i="6"/>
  <c r="C27" i="6" s="1"/>
  <c r="D7" i="5"/>
  <c r="D27" i="5" s="1"/>
  <c r="C7" i="5"/>
  <c r="C27" i="5" s="1"/>
  <c r="D7" i="4"/>
  <c r="D27" i="4" s="1"/>
  <c r="C7" i="4"/>
  <c r="C27" i="4" s="1"/>
  <c r="D7" i="3"/>
  <c r="D27" i="3" s="1"/>
  <c r="C7" i="3"/>
  <c r="C27" i="3" s="1"/>
  <c r="C7" i="1"/>
  <c r="C30" i="1" s="1"/>
  <c r="C7" i="2"/>
  <c r="B7" i="10"/>
  <c r="B27" i="10" s="1"/>
  <c r="B7" i="9"/>
  <c r="B27" i="9" s="1"/>
  <c r="B7" i="8"/>
  <c r="B27" i="8" s="1"/>
  <c r="B7" i="7"/>
  <c r="B27" i="7" s="1"/>
  <c r="B7" i="6"/>
  <c r="B27" i="6" s="1"/>
  <c r="B7" i="5"/>
  <c r="B27" i="5" s="1"/>
  <c r="B7" i="4"/>
  <c r="B27" i="4" s="1"/>
  <c r="B7" i="2"/>
  <c r="B7" i="1"/>
  <c r="B30" i="1" s="1"/>
  <c r="B27" i="2" l="1"/>
  <c r="B7" i="11"/>
  <c r="B27" i="11" s="1"/>
  <c r="C27" i="2"/>
  <c r="C7" i="11"/>
  <c r="C27" i="11" s="1"/>
  <c r="D27" i="2"/>
  <c r="D7" i="11"/>
  <c r="D27" i="11" s="1"/>
  <c r="D6" i="1"/>
  <c r="D49" i="1" s="1"/>
  <c r="D50" i="1"/>
  <c r="B6" i="1"/>
  <c r="B50" i="1" s="1"/>
  <c r="C6" i="1"/>
  <c r="C49" i="1" s="1"/>
  <c r="D30" i="1"/>
  <c r="C50" i="1" l="1"/>
  <c r="B49" i="1"/>
</calcChain>
</file>

<file path=xl/sharedStrings.xml><?xml version="1.0" encoding="utf-8"?>
<sst xmlns="http://schemas.openxmlformats.org/spreadsheetml/2006/main" count="430" uniqueCount="75">
  <si>
    <t>Показатели</t>
  </si>
  <si>
    <t>Доходы местного бюджета (включая безвозмездные поступления и доходы от приносящей доход деятельности)</t>
  </si>
  <si>
    <t>Всего</t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</si>
  <si>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</si>
  <si>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</si>
  <si>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</si>
  <si>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</si>
  <si>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</si>
  <si>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</si>
  <si>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</si>
  <si>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</si>
  <si>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</si>
  <si>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</si>
  <si>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</si>
  <si>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</si>
  <si>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</si>
  <si>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 xml:space="preserve">Штрафы, санкции, возмещение ущерба </t>
  </si>
  <si>
    <t>Прочие неналоговые доходы</t>
  </si>
  <si>
    <t>Безвозмездные поступления</t>
  </si>
  <si>
    <t>Субсидии бюджетам субъектов РФ и муниципальных образований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</si>
  <si>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</si>
  <si>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</si>
  <si>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Из общей величины доходов - собственные доходы</t>
  </si>
  <si>
    <t>Расходы местного бюджета</t>
  </si>
  <si>
    <t>Общегосударственные вопросы</t>
  </si>
  <si>
    <t>Функционирование законодательных (представительных) органов государственной власти и местного самоуправления</t>
  </si>
  <si>
    <t>Расходы на содержание работников органов местного самоуправления</t>
  </si>
  <si>
    <t>Обслуживание государственного и муниципального долга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</si>
  <si>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</si>
  <si>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</si>
  <si>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</si>
  <si>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</si>
  <si>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</si>
  <si>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</si>
  <si>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Образование</t>
  </si>
  <si>
    <t>Дошкольные образование</t>
  </si>
  <si>
    <t>Общее образование</t>
  </si>
  <si>
    <t>Культура, кинематография и средства массовой информации</t>
  </si>
  <si>
    <t>Культура</t>
  </si>
  <si>
    <t>Физическая культура и спорт</t>
  </si>
  <si>
    <t>Социальная политика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</si>
  <si>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</si>
  <si>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собственных доходов местного бюджета (за искл. безвозмездных поступлений, поступлений налог. доходов по дополнит. нормативам отчислений и доходов от платных услуг, оказываемых муниц.бюджетнымиучрежд.) в общем объеме доходов бюджета МО</t>
  </si>
  <si>
    <t>Доля кредиторской задолженности по оплате труда (включая начисления на оплату труда) муниципальных бюджетных учреждений в общем объеме кредиторской задолженности муниципального образования</t>
  </si>
  <si>
    <t>Местный бюджет, тысяч рублей</t>
  </si>
  <si>
    <t>Налог на имущество физических лиц</t>
  </si>
  <si>
    <t>Земельный налог</t>
  </si>
  <si>
    <t>Функционирование Правительства РФ, высших органов исполнительной власти субъектов РФ, местных администраций</t>
  </si>
  <si>
    <t>Культура, кинематография</t>
  </si>
  <si>
    <t>МО «Турочакский  район»</t>
  </si>
  <si>
    <t>Налог на имущество организаций</t>
  </si>
  <si>
    <t>Всего (налоговые и неналоговые)</t>
  </si>
  <si>
    <t xml:space="preserve">Артыбашское сельское поселение </t>
  </si>
  <si>
    <t>Доходы от оказания платных услуг и компенсации затрат государства</t>
  </si>
  <si>
    <t xml:space="preserve">Бийкинское сельское поселение </t>
  </si>
  <si>
    <t xml:space="preserve">Дмитриевское сельское поселение </t>
  </si>
  <si>
    <t xml:space="preserve">Кебезенское сельское поселение </t>
  </si>
  <si>
    <t xml:space="preserve">Курмач-Байгольское сельское поселение </t>
  </si>
  <si>
    <t xml:space="preserve">Майское сельское поселение </t>
  </si>
  <si>
    <t xml:space="preserve">Озеро Куреевсое сельское поселение </t>
  </si>
  <si>
    <t xml:space="preserve">Тондошенское сельское поселение </t>
  </si>
  <si>
    <t xml:space="preserve">Турочакское сельское поселение </t>
  </si>
  <si>
    <t>Акцизы по подакцизным товарам(продукции), производимым на территории Российской Федерации</t>
  </si>
  <si>
    <t>Акцизы по подакцизной продукции</t>
  </si>
  <si>
    <t>Налог,взимаемый в связи с применением патентной системы налогообложения</t>
  </si>
  <si>
    <t>Дотации бюджетам субъектов Российской Федерации и муниципальных образований</t>
  </si>
  <si>
    <t>Расходы местного бюджета, всего</t>
  </si>
  <si>
    <t>Субсидии</t>
  </si>
  <si>
    <t>Субвенции</t>
  </si>
  <si>
    <t>Дотации</t>
  </si>
  <si>
    <t>Национальня экономика</t>
  </si>
  <si>
    <t>Свод по СП</t>
  </si>
  <si>
    <t>за  2013 -2016 годы</t>
  </si>
  <si>
    <t>за 2013 - 2016 годы</t>
  </si>
  <si>
    <t>за 2013 -2016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</si>
</sst>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1" fillId="0" borderId="3" xfId="0" applyFont="1" applyBorder="1" applyAlignment="1">
      <alignment horizontal="left" wrapText="1" indent="1"/>
    </xf>
    <xf numFmtId="0" fontId="0" fillId="0" borderId="4" xfId="0" applyBorder="1" applyAlignment="1">
      <alignment vertical="top" wrapText="1"/>
    </xf>
    <xf numFmtId="0" fontId="2" fillId="0" borderId="3" xfId="0" applyFont="1" applyBorder="1" applyAlignment="1">
      <alignment horizontal="left" wrapText="1" indent="1"/>
    </xf>
    <xf numFmtId="0" fontId="3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4" xfId="0" applyBorder="1" applyAlignment="1">
      <alignment horizontal="left" wrapText="1" indent="1"/>
    </xf>
    <xf numFmtId="164" fontId="4" fillId="0" borderId="4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wrapText="1"/>
    </xf>
    <xf numFmtId="164" fontId="0" fillId="0" borderId="4" xfId="0" applyNumberFormat="1" applyBorder="1" applyAlignment="1">
      <alignment horizontal="left" wrapText="1" indent="1"/>
    </xf>
    <xf numFmtId="164" fontId="0" fillId="0" borderId="4" xfId="0" applyNumberFormat="1" applyBorder="1" applyAlignment="1">
      <alignment vertical="top" wrapText="1"/>
    </xf>
    <xf numFmtId="164" fontId="2" fillId="0" borderId="4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 applyProtection="1">
      <alignment horizontal="center" vertical="top" wrapText="1"/>
      <protection locked="0"/>
    </xf>
    <xf numFmtId="164" fontId="2" fillId="0" borderId="3" xfId="0" applyNumberFormat="1" applyFont="1" applyBorder="1" applyAlignment="1">
      <alignment horizontal="left" wrapText="1" indent="1"/>
    </xf>
    <xf numFmtId="164" fontId="3" fillId="0" borderId="4" xfId="0" applyNumberFormat="1" applyFont="1" applyBorder="1" applyAlignment="1">
      <alignment horizontal="center" vertical="top" wrapText="1"/>
    </xf>
    <xf numFmtId="164" fontId="0" fillId="0" borderId="4" xfId="0" applyNumberFormat="1" applyBorder="1" applyAlignment="1">
      <alignment wrapText="1"/>
    </xf>
    <xf numFmtId="164" fontId="4" fillId="0" borderId="4" xfId="0" applyNumberFormat="1" applyFont="1" applyBorder="1" applyAlignment="1">
      <alignment horizontal="center" wrapText="1"/>
    </xf>
    <xf numFmtId="164" fontId="5" fillId="0" borderId="4" xfId="0" applyNumberFormat="1" applyFont="1" applyBorder="1" applyAlignment="1">
      <alignment wrapText="1"/>
    </xf>
    <xf numFmtId="164" fontId="7" fillId="0" borderId="4" xfId="0" applyNumberFormat="1" applyFont="1" applyBorder="1" applyAlignment="1">
      <alignment horizontal="center" wrapText="1"/>
    </xf>
    <xf numFmtId="164" fontId="0" fillId="0" borderId="0" xfId="0" applyNumberFormat="1"/>
    <xf numFmtId="164" fontId="3" fillId="0" borderId="4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/>
    <xf numFmtId="164" fontId="4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3" fillId="2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 wrapText="1"/>
    </xf>
    <xf numFmtId="164" fontId="0" fillId="0" borderId="7" xfId="0" applyNumberFormat="1" applyBorder="1" applyAlignment="1">
      <alignment wrapText="1"/>
    </xf>
    <xf numFmtId="164" fontId="4" fillId="0" borderId="7" xfId="0" applyNumberFormat="1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wrapText="1"/>
    </xf>
    <xf numFmtId="164" fontId="0" fillId="0" borderId="7" xfId="0" applyNumberFormat="1" applyBorder="1" applyAlignment="1">
      <alignment horizontal="left" wrapText="1" indent="1"/>
    </xf>
    <xf numFmtId="164" fontId="4" fillId="0" borderId="7" xfId="0" applyNumberFormat="1" applyFont="1" applyBorder="1" applyAlignment="1">
      <alignment horizontal="center" wrapText="1"/>
    </xf>
    <xf numFmtId="164" fontId="2" fillId="0" borderId="7" xfId="0" applyNumberFormat="1" applyFont="1" applyBorder="1" applyAlignment="1">
      <alignment horizontal="center" wrapText="1"/>
    </xf>
    <xf numFmtId="0" fontId="0" fillId="0" borderId="5" xfId="0" applyBorder="1"/>
    <xf numFmtId="0" fontId="1" fillId="0" borderId="5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0" fillId="0" borderId="7" xfId="0" applyBorder="1" applyAlignment="1">
      <alignment horizontal="left" wrapText="1" indent="1"/>
    </xf>
    <xf numFmtId="0" fontId="4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164" fontId="4" fillId="0" borderId="7" xfId="0" applyNumberFormat="1" applyFont="1" applyBorder="1" applyAlignment="1" applyProtection="1">
      <alignment horizontal="center" vertical="top" wrapText="1"/>
      <protection locked="0"/>
    </xf>
    <xf numFmtId="164" fontId="3" fillId="0" borderId="7" xfId="0" applyNumberFormat="1" applyFont="1" applyBorder="1" applyAlignment="1">
      <alignment horizontal="center" vertical="top" wrapText="1"/>
    </xf>
    <xf numFmtId="164" fontId="5" fillId="0" borderId="7" xfId="0" applyNumberFormat="1" applyFont="1" applyBorder="1" applyAlignment="1">
      <alignment wrapText="1"/>
    </xf>
    <xf numFmtId="164" fontId="7" fillId="0" borderId="7" xfId="0" applyNumberFormat="1" applyFont="1" applyBorder="1" applyAlignment="1">
      <alignment horizontal="center" wrapText="1"/>
    </xf>
    <xf numFmtId="164" fontId="8" fillId="0" borderId="4" xfId="0" applyNumberFormat="1" applyFont="1" applyBorder="1" applyAlignment="1" applyProtection="1">
      <alignment horizontal="center" vertical="top" wrapText="1"/>
      <protection locked="0"/>
    </xf>
    <xf numFmtId="2" fontId="0" fillId="0" borderId="0" xfId="0" applyNumberFormat="1" applyAlignment="1">
      <alignment horizontal="right"/>
    </xf>
    <xf numFmtId="2" fontId="0" fillId="0" borderId="5" xfId="0" applyNumberFormat="1" applyBorder="1" applyAlignment="1">
      <alignment horizontal="right"/>
    </xf>
    <xf numFmtId="2" fontId="3" fillId="0" borderId="7" xfId="0" applyNumberFormat="1" applyFont="1" applyBorder="1" applyAlignment="1">
      <alignment horizontal="right" wrapText="1"/>
    </xf>
    <xf numFmtId="2" fontId="4" fillId="0" borderId="7" xfId="0" applyNumberFormat="1" applyFont="1" applyBorder="1" applyAlignment="1">
      <alignment horizontal="right" vertical="top" wrapText="1"/>
    </xf>
    <xf numFmtId="2" fontId="7" fillId="0" borderId="7" xfId="0" applyNumberFormat="1" applyFont="1" applyBorder="1" applyAlignment="1">
      <alignment horizontal="right" wrapText="1"/>
    </xf>
    <xf numFmtId="2" fontId="0" fillId="0" borderId="5" xfId="0" applyNumberFormat="1" applyBorder="1"/>
    <xf numFmtId="164" fontId="0" fillId="0" borderId="5" xfId="0" applyNumberFormat="1" applyBorder="1"/>
    <xf numFmtId="43" fontId="0" fillId="0" borderId="5" xfId="0" applyNumberFormat="1" applyBorder="1"/>
    <xf numFmtId="0" fontId="6" fillId="0" borderId="5" xfId="0" applyFont="1" applyBorder="1"/>
    <xf numFmtId="164" fontId="0" fillId="0" borderId="5" xfId="0" applyNumberFormat="1" applyBorder="1" applyAlignment="1">
      <alignment horizontal="center"/>
    </xf>
    <xf numFmtId="164" fontId="4" fillId="0" borderId="5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wrapText="1"/>
    </xf>
    <xf numFmtId="164" fontId="0" fillId="0" borderId="5" xfId="0" applyNumberFormat="1" applyBorder="1" applyAlignment="1">
      <alignment horizontal="center" wrapText="1"/>
    </xf>
    <xf numFmtId="164" fontId="6" fillId="0" borderId="8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0" fontId="9" fillId="0" borderId="5" xfId="0" applyFont="1" applyBorder="1"/>
    <xf numFmtId="43" fontId="6" fillId="0" borderId="5" xfId="0" applyNumberFormat="1" applyFont="1" applyBorder="1"/>
    <xf numFmtId="0" fontId="0" fillId="0" borderId="5" xfId="0" applyBorder="1" applyAlignment="1">
      <alignment horizontal="center"/>
    </xf>
    <xf numFmtId="0" fontId="6" fillId="0" borderId="5" xfId="0" applyFont="1" applyBorder="1" applyAlignment="1">
      <alignment horizontal="center"/>
    </xf>
    <xf numFmtId="164" fontId="6" fillId="0" borderId="5" xfId="0" applyNumberFormat="1" applyFont="1" applyBorder="1"/>
    <xf numFmtId="164" fontId="0" fillId="0" borderId="5" xfId="0" applyNumberFormat="1" applyBorder="1" applyAlignment="1">
      <alignment horizontal="left" wrapText="1" indent="1"/>
    </xf>
    <xf numFmtId="0" fontId="6" fillId="0" borderId="8" xfId="0" applyFont="1" applyBorder="1"/>
    <xf numFmtId="164" fontId="0" fillId="0" borderId="5" xfId="0" applyNumberFormat="1" applyBorder="1" applyAlignment="1">
      <alignment wrapText="1"/>
    </xf>
    <xf numFmtId="1" fontId="1" fillId="0" borderId="9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view="pageBreakPreview" zoomScaleSheetLayoutView="100" workbookViewId="0">
      <selection activeCell="E10" sqref="E10"/>
    </sheetView>
  </sheetViews>
  <sheetFormatPr defaultRowHeight="15" x14ac:dyDescent="0.25"/>
  <cols>
    <col min="1" max="1" width="84.5703125" customWidth="1"/>
    <col min="2" max="2" width="14.7109375" customWidth="1"/>
    <col min="3" max="3" width="16.140625" customWidth="1"/>
    <col min="4" max="4" width="14.5703125" customWidth="1"/>
    <col min="5" max="5" width="16.85546875" style="52" customWidth="1"/>
    <col min="9" max="9" width="13.28515625" bestFit="1" customWidth="1"/>
    <col min="10" max="10" width="13.140625" customWidth="1"/>
    <col min="11" max="11" width="13.7109375" customWidth="1"/>
  </cols>
  <sheetData>
    <row r="1" spans="1:11" x14ac:dyDescent="0.25">
      <c r="A1" s="12" t="s">
        <v>49</v>
      </c>
    </row>
    <row r="2" spans="1:11" x14ac:dyDescent="0.25">
      <c r="A2" s="12" t="s">
        <v>72</v>
      </c>
    </row>
    <row r="3" spans="1:11" x14ac:dyDescent="0.25">
      <c r="A3" s="13"/>
    </row>
    <row r="4" spans="1:11" ht="15.75" thickBot="1" x14ac:dyDescent="0.3">
      <c r="A4" s="12" t="s">
        <v>44</v>
      </c>
    </row>
    <row r="5" spans="1:11" ht="15.75" thickBot="1" x14ac:dyDescent="0.3">
      <c r="A5" s="1" t="s">
        <v>0</v>
      </c>
      <c r="B5" s="2">
        <v>2013</v>
      </c>
      <c r="C5" s="2">
        <v>2014</v>
      </c>
      <c r="D5" s="2">
        <v>2015</v>
      </c>
      <c r="E5" s="75">
        <v>2016</v>
      </c>
    </row>
    <row r="6" spans="1:11" ht="35.25" customHeight="1" thickBot="1" x14ac:dyDescent="0.3">
      <c r="A6" s="3" t="s">
        <v>1</v>
      </c>
      <c r="B6" s="16">
        <f>B7+B25</f>
        <v>313381.58</v>
      </c>
      <c r="C6" s="16">
        <f t="shared" ref="C6:D6" si="0">C7+C25</f>
        <v>369737.89999999997</v>
      </c>
      <c r="D6" s="35">
        <f t="shared" si="0"/>
        <v>772225.25</v>
      </c>
      <c r="E6" s="53">
        <v>394109.76</v>
      </c>
      <c r="I6" s="27"/>
      <c r="J6" s="27"/>
      <c r="K6" s="27"/>
    </row>
    <row r="7" spans="1:11" ht="35.25" customHeight="1" thickBot="1" x14ac:dyDescent="0.3">
      <c r="A7" s="5" t="s">
        <v>51</v>
      </c>
      <c r="B7" s="22">
        <f>B8+B10+B11+B12+B13+B14+B15+B16+B17+B18+B19+B20+B21+B22+B23+B24</f>
        <v>61799.340000000004</v>
      </c>
      <c r="C7" s="22">
        <f t="shared" ref="C7" si="1">C8+C10+C11+C12+C13+C14+C15+C16+C17+C18+C19+C20+C21+C22+C23+C24</f>
        <v>57252.610000000008</v>
      </c>
      <c r="D7" s="48">
        <f>SUM(D8:D25)</f>
        <v>420747.87</v>
      </c>
      <c r="E7" s="53">
        <f>E8+E9+E10+E11+E12+E13+E14+E15+E16+E17+E18+E19+E20+E21+E23+E24</f>
        <v>90422.42</v>
      </c>
    </row>
    <row r="8" spans="1:11" ht="35.25" customHeight="1" thickBot="1" x14ac:dyDescent="0.3">
      <c r="A8" s="7" t="s">
        <v>3</v>
      </c>
      <c r="B8" s="16">
        <v>33547.800000000003</v>
      </c>
      <c r="C8" s="16">
        <v>27643.279999999999</v>
      </c>
      <c r="D8" s="35">
        <v>36459.11</v>
      </c>
      <c r="E8" s="53">
        <v>37659.050000000003</v>
      </c>
    </row>
    <row r="9" spans="1:11" ht="35.25" customHeight="1" thickBot="1" x14ac:dyDescent="0.3">
      <c r="A9" s="7" t="s">
        <v>62</v>
      </c>
      <c r="B9" s="16"/>
      <c r="C9" s="16">
        <v>3968.04</v>
      </c>
      <c r="D9" s="35">
        <v>3821.31</v>
      </c>
      <c r="E9" s="53">
        <v>6792.07</v>
      </c>
    </row>
    <row r="10" spans="1:11" ht="35.25" customHeight="1" thickBot="1" x14ac:dyDescent="0.3">
      <c r="A10" s="7" t="s">
        <v>4</v>
      </c>
      <c r="B10" s="16">
        <v>7209.09</v>
      </c>
      <c r="C10" s="16">
        <v>8957.0499999999993</v>
      </c>
      <c r="D10" s="35">
        <v>9689.17</v>
      </c>
      <c r="E10" s="53">
        <v>9603.09</v>
      </c>
    </row>
    <row r="11" spans="1:11" ht="35.25" customHeight="1" thickBot="1" x14ac:dyDescent="0.3">
      <c r="A11" s="7" t="s">
        <v>5</v>
      </c>
      <c r="B11" s="16">
        <v>4161.5</v>
      </c>
      <c r="C11" s="16">
        <v>2162.9299999999998</v>
      </c>
      <c r="D11" s="35">
        <v>2255.67</v>
      </c>
      <c r="E11" s="53">
        <v>2344.08</v>
      </c>
    </row>
    <row r="12" spans="1:11" ht="35.25" customHeight="1" thickBot="1" x14ac:dyDescent="0.3">
      <c r="A12" s="7" t="s">
        <v>6</v>
      </c>
      <c r="B12" s="16">
        <v>22.78</v>
      </c>
      <c r="C12" s="16">
        <v>22.22</v>
      </c>
      <c r="D12" s="35">
        <v>37.65</v>
      </c>
      <c r="E12" s="53">
        <v>11.12</v>
      </c>
    </row>
    <row r="13" spans="1:11" ht="35.25" customHeight="1" thickBot="1" x14ac:dyDescent="0.3">
      <c r="A13" s="7" t="s">
        <v>7</v>
      </c>
      <c r="B13" s="16">
        <v>10.06</v>
      </c>
      <c r="C13" s="16">
        <v>4.24</v>
      </c>
      <c r="D13" s="35">
        <v>7.09</v>
      </c>
      <c r="E13" s="53">
        <v>19.36</v>
      </c>
    </row>
    <row r="14" spans="1:11" ht="35.25" customHeight="1" thickBot="1" x14ac:dyDescent="0.3">
      <c r="A14" s="7" t="s">
        <v>50</v>
      </c>
      <c r="B14" s="16">
        <v>3054.83</v>
      </c>
      <c r="C14" s="16">
        <v>2826.09</v>
      </c>
      <c r="D14" s="35">
        <v>2586.7600000000002</v>
      </c>
      <c r="E14" s="53">
        <v>2888.35</v>
      </c>
    </row>
    <row r="15" spans="1:11" ht="35.25" customHeight="1" thickBot="1" x14ac:dyDescent="0.3">
      <c r="A15" s="7" t="s">
        <v>8</v>
      </c>
      <c r="B15" s="16">
        <v>4987.8</v>
      </c>
      <c r="C15" s="16">
        <v>5918.02</v>
      </c>
      <c r="D15" s="35">
        <v>7047.33</v>
      </c>
      <c r="E15" s="53">
        <v>19278.080000000002</v>
      </c>
    </row>
    <row r="16" spans="1:11" ht="35.25" customHeight="1" thickBot="1" x14ac:dyDescent="0.3">
      <c r="A16" s="7" t="s">
        <v>9</v>
      </c>
      <c r="B16" s="16">
        <v>906.89</v>
      </c>
      <c r="C16" s="16">
        <v>1247.9000000000001</v>
      </c>
      <c r="D16" s="35">
        <v>1144.8499999999999</v>
      </c>
      <c r="E16" s="53">
        <v>1342.01</v>
      </c>
    </row>
    <row r="17" spans="1:5" ht="35.25" customHeight="1" thickBot="1" x14ac:dyDescent="0.3">
      <c r="A17" s="7" t="s">
        <v>10</v>
      </c>
      <c r="B17" s="16">
        <v>256.41000000000003</v>
      </c>
      <c r="C17" s="16">
        <v>485.32</v>
      </c>
      <c r="D17" s="35">
        <v>367.5</v>
      </c>
      <c r="E17" s="53">
        <v>472.5</v>
      </c>
    </row>
    <row r="18" spans="1:5" ht="35.25" customHeight="1" thickBot="1" x14ac:dyDescent="0.3">
      <c r="A18" s="7" t="s">
        <v>11</v>
      </c>
      <c r="B18" s="16">
        <v>1673.64</v>
      </c>
      <c r="C18" s="16">
        <v>2678.9</v>
      </c>
      <c r="D18" s="35">
        <v>4195.57</v>
      </c>
      <c r="E18" s="53">
        <v>5340.67</v>
      </c>
    </row>
    <row r="19" spans="1:5" ht="35.25" customHeight="1" thickBot="1" x14ac:dyDescent="0.3">
      <c r="A19" s="7" t="s">
        <v>12</v>
      </c>
      <c r="B19" s="16">
        <v>213.98</v>
      </c>
      <c r="C19" s="16">
        <v>174.44</v>
      </c>
      <c r="D19" s="35">
        <v>161.4</v>
      </c>
      <c r="E19" s="53">
        <v>182.43</v>
      </c>
    </row>
    <row r="20" spans="1:5" ht="35.25" customHeight="1" thickBot="1" x14ac:dyDescent="0.3">
      <c r="A20" s="7" t="s">
        <v>13</v>
      </c>
      <c r="B20" s="16">
        <v>2293.25</v>
      </c>
      <c r="C20" s="16">
        <v>2932.04</v>
      </c>
      <c r="D20" s="35">
        <v>19.04</v>
      </c>
      <c r="E20" s="53">
        <v>2080.63</v>
      </c>
    </row>
    <row r="21" spans="1:5" ht="35.25" customHeight="1" thickBot="1" x14ac:dyDescent="0.3">
      <c r="A21" s="7" t="s">
        <v>14</v>
      </c>
      <c r="B21" s="16">
        <v>1989.83</v>
      </c>
      <c r="C21" s="16">
        <v>793.86</v>
      </c>
      <c r="D21" s="35">
        <v>149.29</v>
      </c>
      <c r="E21" s="53">
        <v>835.19</v>
      </c>
    </row>
    <row r="22" spans="1:5" ht="35.25" customHeight="1" thickBot="1" x14ac:dyDescent="0.3">
      <c r="A22" s="7" t="s">
        <v>15</v>
      </c>
      <c r="B22" s="16">
        <v>41.2</v>
      </c>
      <c r="C22" s="16">
        <v>26.5</v>
      </c>
      <c r="D22" s="35">
        <v>3.3</v>
      </c>
      <c r="E22" s="53">
        <v>0</v>
      </c>
    </row>
    <row r="23" spans="1:5" ht="35.25" customHeight="1" thickBot="1" x14ac:dyDescent="0.3">
      <c r="A23" s="7" t="s">
        <v>16</v>
      </c>
      <c r="B23" s="16">
        <v>1259.5999999999999</v>
      </c>
      <c r="C23" s="25">
        <v>1200.6400000000001</v>
      </c>
      <c r="D23" s="49">
        <v>1128.33</v>
      </c>
      <c r="E23" s="53">
        <v>1541.78</v>
      </c>
    </row>
    <row r="24" spans="1:5" ht="35.25" customHeight="1" thickBot="1" x14ac:dyDescent="0.3">
      <c r="A24" s="7" t="s">
        <v>17</v>
      </c>
      <c r="B24" s="16">
        <v>170.68</v>
      </c>
      <c r="C24" s="25">
        <v>179.18</v>
      </c>
      <c r="D24" s="49">
        <v>197.12</v>
      </c>
      <c r="E24" s="53">
        <v>32.01</v>
      </c>
    </row>
    <row r="25" spans="1:5" ht="35.25" customHeight="1" thickBot="1" x14ac:dyDescent="0.3">
      <c r="A25" s="7" t="s">
        <v>18</v>
      </c>
      <c r="B25" s="16">
        <f>B26+B27+B28+B29</f>
        <v>251582.24</v>
      </c>
      <c r="C25" s="16">
        <f t="shared" ref="C25:E25" si="2">C26+C27+C28+C29</f>
        <v>312485.28999999998</v>
      </c>
      <c r="D25" s="35">
        <f t="shared" si="2"/>
        <v>351477.38</v>
      </c>
      <c r="E25" s="54">
        <f t="shared" si="2"/>
        <v>303687.32999999996</v>
      </c>
    </row>
    <row r="26" spans="1:5" ht="35.25" customHeight="1" thickBot="1" x14ac:dyDescent="0.3">
      <c r="A26" s="7" t="s">
        <v>19</v>
      </c>
      <c r="B26" s="16">
        <v>42485.38</v>
      </c>
      <c r="C26" s="16">
        <v>67432.05</v>
      </c>
      <c r="D26" s="35">
        <v>106010.63</v>
      </c>
      <c r="E26" s="53">
        <v>45832.55</v>
      </c>
    </row>
    <row r="27" spans="1:5" ht="35.25" customHeight="1" thickBot="1" x14ac:dyDescent="0.3">
      <c r="A27" s="7" t="s">
        <v>20</v>
      </c>
      <c r="B27" s="16">
        <v>125848.61</v>
      </c>
      <c r="C27" s="16">
        <v>149726.99</v>
      </c>
      <c r="D27" s="35">
        <v>157883.06</v>
      </c>
      <c r="E27" s="53">
        <v>162710.95000000001</v>
      </c>
    </row>
    <row r="28" spans="1:5" ht="35.25" customHeight="1" thickBot="1" x14ac:dyDescent="0.3">
      <c r="A28" s="7" t="s">
        <v>65</v>
      </c>
      <c r="B28" s="16">
        <v>83034.5</v>
      </c>
      <c r="C28" s="16">
        <v>59297</v>
      </c>
      <c r="D28" s="35">
        <v>86315.71</v>
      </c>
      <c r="E28" s="53">
        <f>73039.7+22061.9</f>
        <v>95101.6</v>
      </c>
    </row>
    <row r="29" spans="1:5" ht="35.25" customHeight="1" thickBot="1" x14ac:dyDescent="0.3">
      <c r="A29" s="7" t="s">
        <v>21</v>
      </c>
      <c r="B29" s="16">
        <v>213.75</v>
      </c>
      <c r="C29" s="16">
        <v>36029.25</v>
      </c>
      <c r="D29" s="35">
        <v>1267.98</v>
      </c>
      <c r="E29" s="53">
        <f>150+495.76-603.53</f>
        <v>42.230000000000018</v>
      </c>
    </row>
    <row r="30" spans="1:5" ht="35.25" customHeight="1" thickBot="1" x14ac:dyDescent="0.3">
      <c r="A30" s="5" t="s">
        <v>22</v>
      </c>
      <c r="B30" s="15">
        <f>B7+B26+B28+B29</f>
        <v>187532.97</v>
      </c>
      <c r="C30" s="15">
        <f t="shared" ref="C30:E30" si="3">C7+C26+C28+C29</f>
        <v>220010.91</v>
      </c>
      <c r="D30" s="34">
        <f t="shared" si="3"/>
        <v>614342.18999999994</v>
      </c>
      <c r="E30" s="55">
        <f t="shared" si="3"/>
        <v>231398.80000000002</v>
      </c>
    </row>
    <row r="31" spans="1:5" ht="35.25" customHeight="1" thickBot="1" x14ac:dyDescent="0.3">
      <c r="A31" s="3" t="s">
        <v>66</v>
      </c>
      <c r="B31" s="25">
        <v>323085.5</v>
      </c>
      <c r="C31" s="25">
        <v>371600.79</v>
      </c>
      <c r="D31" s="49">
        <v>414232.21</v>
      </c>
      <c r="E31" s="53">
        <v>393667.75</v>
      </c>
    </row>
    <row r="32" spans="1:5" ht="35.25" customHeight="1" thickBot="1" x14ac:dyDescent="0.3">
      <c r="A32" s="7" t="s">
        <v>24</v>
      </c>
      <c r="B32" s="16">
        <v>25867.439999999999</v>
      </c>
      <c r="C32" s="16">
        <v>24371.84</v>
      </c>
      <c r="D32" s="35">
        <v>26107.18</v>
      </c>
      <c r="E32" s="53">
        <v>25857.81</v>
      </c>
    </row>
    <row r="33" spans="1:5" ht="35.25" customHeight="1" thickBot="1" x14ac:dyDescent="0.3">
      <c r="A33" s="7" t="s">
        <v>25</v>
      </c>
      <c r="B33" s="16">
        <v>2513</v>
      </c>
      <c r="C33" s="16">
        <v>2614.5500000000002</v>
      </c>
      <c r="D33" s="35">
        <v>2964.3</v>
      </c>
      <c r="E33" s="53">
        <v>3009</v>
      </c>
    </row>
    <row r="34" spans="1:5" ht="35.25" customHeight="1" thickBot="1" x14ac:dyDescent="0.3">
      <c r="A34" s="7" t="s">
        <v>26</v>
      </c>
      <c r="B34" s="16">
        <v>25921.4</v>
      </c>
      <c r="C34" s="16">
        <v>25247.7</v>
      </c>
      <c r="D34" s="35">
        <v>22286</v>
      </c>
      <c r="E34" s="53">
        <v>21957.81</v>
      </c>
    </row>
    <row r="35" spans="1:5" ht="35.25" customHeight="1" thickBot="1" x14ac:dyDescent="0.3">
      <c r="A35" s="7" t="s">
        <v>27</v>
      </c>
      <c r="B35" s="16">
        <v>0</v>
      </c>
      <c r="C35" s="16">
        <v>0</v>
      </c>
      <c r="D35" s="35">
        <v>0</v>
      </c>
      <c r="E35" s="53">
        <v>0</v>
      </c>
    </row>
    <row r="36" spans="1:5" ht="35.25" customHeight="1" thickBot="1" x14ac:dyDescent="0.3">
      <c r="A36" s="7" t="s">
        <v>28</v>
      </c>
      <c r="B36" s="16">
        <v>2270</v>
      </c>
      <c r="C36" s="16">
        <v>1967.42</v>
      </c>
      <c r="D36" s="35">
        <v>1546.15</v>
      </c>
      <c r="E36" s="53">
        <v>2701.42</v>
      </c>
    </row>
    <row r="37" spans="1:5" ht="35.25" customHeight="1" thickBot="1" x14ac:dyDescent="0.3">
      <c r="A37" s="7" t="s">
        <v>29</v>
      </c>
      <c r="B37" s="16">
        <v>18980.95</v>
      </c>
      <c r="C37" s="16">
        <v>62189.71</v>
      </c>
      <c r="D37" s="35">
        <v>23128.53</v>
      </c>
      <c r="E37" s="53">
        <v>27255.98</v>
      </c>
    </row>
    <row r="38" spans="1:5" ht="35.25" customHeight="1" thickBot="1" x14ac:dyDescent="0.3">
      <c r="A38" s="7" t="s">
        <v>30</v>
      </c>
      <c r="B38" s="16">
        <v>0</v>
      </c>
      <c r="C38" s="16">
        <v>0</v>
      </c>
      <c r="D38" s="35">
        <v>872.4</v>
      </c>
      <c r="E38" s="53">
        <v>529.14</v>
      </c>
    </row>
    <row r="39" spans="1:5" ht="35.25" customHeight="1" thickBot="1" x14ac:dyDescent="0.3">
      <c r="A39" s="7" t="s">
        <v>31</v>
      </c>
      <c r="B39" s="16">
        <v>2870.63</v>
      </c>
      <c r="C39" s="16">
        <v>53998.59</v>
      </c>
      <c r="D39" s="35">
        <v>6730.82</v>
      </c>
      <c r="E39" s="53">
        <v>12289.1</v>
      </c>
    </row>
    <row r="40" spans="1:5" ht="35.25" customHeight="1" thickBot="1" x14ac:dyDescent="0.3">
      <c r="A40" s="7" t="s">
        <v>32</v>
      </c>
      <c r="B40" s="16">
        <v>15110.32</v>
      </c>
      <c r="C40" s="16">
        <v>8191.12</v>
      </c>
      <c r="D40" s="35">
        <v>15525.31</v>
      </c>
      <c r="E40" s="53">
        <v>14437.74</v>
      </c>
    </row>
    <row r="41" spans="1:5" ht="35.25" customHeight="1" thickBot="1" x14ac:dyDescent="0.3">
      <c r="A41" s="7" t="s">
        <v>33</v>
      </c>
      <c r="B41" s="16">
        <v>23273.29</v>
      </c>
      <c r="C41" s="16">
        <v>13740.93</v>
      </c>
      <c r="D41" s="35">
        <v>33805.980000000003</v>
      </c>
      <c r="E41" s="53">
        <v>32798.17</v>
      </c>
    </row>
    <row r="42" spans="1:5" ht="35.25" customHeight="1" thickBot="1" x14ac:dyDescent="0.3">
      <c r="A42" s="7" t="s">
        <v>34</v>
      </c>
      <c r="B42" s="16">
        <v>197731.85</v>
      </c>
      <c r="C42" s="16">
        <v>217586.38</v>
      </c>
      <c r="D42" s="35">
        <v>286635.40000000002</v>
      </c>
      <c r="E42" s="53">
        <v>265187.89</v>
      </c>
    </row>
    <row r="43" spans="1:5" ht="35.25" customHeight="1" thickBot="1" x14ac:dyDescent="0.3">
      <c r="A43" s="7" t="s">
        <v>35</v>
      </c>
      <c r="B43" s="16">
        <v>43315.98</v>
      </c>
      <c r="C43" s="16">
        <v>27957.16</v>
      </c>
      <c r="D43" s="35">
        <v>18052.77</v>
      </c>
      <c r="E43" s="53">
        <v>19628.37</v>
      </c>
    </row>
    <row r="44" spans="1:5" ht="35.25" customHeight="1" thickBot="1" x14ac:dyDescent="0.3">
      <c r="A44" s="7" t="s">
        <v>36</v>
      </c>
      <c r="B44" s="16">
        <v>142484.79</v>
      </c>
      <c r="C44" s="16">
        <v>179786.88</v>
      </c>
      <c r="D44" s="35">
        <v>257499.35</v>
      </c>
      <c r="E44" s="53">
        <v>234506.23999999999</v>
      </c>
    </row>
    <row r="45" spans="1:5" ht="35.25" customHeight="1" thickBot="1" x14ac:dyDescent="0.3">
      <c r="A45" s="7" t="s">
        <v>37</v>
      </c>
      <c r="B45" s="16">
        <v>17484.12</v>
      </c>
      <c r="C45" s="16">
        <v>20494.669999999998</v>
      </c>
      <c r="D45" s="35">
        <v>20341.14</v>
      </c>
      <c r="E45" s="53">
        <v>17165.22</v>
      </c>
    </row>
    <row r="46" spans="1:5" ht="35.25" customHeight="1" thickBot="1" x14ac:dyDescent="0.3">
      <c r="A46" s="7" t="s">
        <v>38</v>
      </c>
      <c r="B46" s="16">
        <v>15593.42</v>
      </c>
      <c r="C46" s="16">
        <v>18544.41</v>
      </c>
      <c r="D46" s="35">
        <v>19375.45</v>
      </c>
      <c r="E46" s="53">
        <v>17165.22</v>
      </c>
    </row>
    <row r="47" spans="1:5" ht="35.25" customHeight="1" thickBot="1" x14ac:dyDescent="0.3">
      <c r="A47" s="7" t="s">
        <v>39</v>
      </c>
      <c r="B47" s="16">
        <v>2247</v>
      </c>
      <c r="C47" s="16">
        <v>658</v>
      </c>
      <c r="D47" s="35">
        <v>712.7</v>
      </c>
      <c r="E47" s="53">
        <v>654.5</v>
      </c>
    </row>
    <row r="48" spans="1:5" ht="35.25" customHeight="1" thickBot="1" x14ac:dyDescent="0.3">
      <c r="A48" s="7" t="s">
        <v>40</v>
      </c>
      <c r="B48" s="16">
        <v>15419.46</v>
      </c>
      <c r="C48" s="16">
        <v>8277.19</v>
      </c>
      <c r="D48" s="35">
        <v>9000.9500000000007</v>
      </c>
      <c r="E48" s="53">
        <v>9056.36</v>
      </c>
    </row>
    <row r="49" spans="1:5" ht="45.75" customHeight="1" thickBot="1" x14ac:dyDescent="0.3">
      <c r="A49" s="10" t="s">
        <v>41</v>
      </c>
      <c r="B49" s="26">
        <f>B7/(B6-B27)*100</f>
        <v>32.953853394419127</v>
      </c>
      <c r="C49" s="26">
        <f t="shared" ref="C49:E49" si="4">C7/(C6-C27)*100</f>
        <v>26.022623150824664</v>
      </c>
      <c r="D49" s="50">
        <f t="shared" si="4"/>
        <v>68.487542748773294</v>
      </c>
      <c r="E49" s="56">
        <f t="shared" si="4"/>
        <v>39.076441231482562</v>
      </c>
    </row>
    <row r="50" spans="1:5" ht="42" customHeight="1" thickBot="1" x14ac:dyDescent="0.3">
      <c r="A50" s="10" t="s">
        <v>42</v>
      </c>
      <c r="B50" s="26">
        <f>(B7-B20)/B6*100</f>
        <v>18.988381512404143</v>
      </c>
      <c r="C50" s="26">
        <f t="shared" ref="C50:E50" si="5">(C7-C20)/C6*100</f>
        <v>14.691642376937827</v>
      </c>
      <c r="D50" s="50">
        <f t="shared" si="5"/>
        <v>54.482656452893764</v>
      </c>
      <c r="E50" s="56">
        <f t="shared" si="5"/>
        <v>22.415529623016692</v>
      </c>
    </row>
    <row r="51" spans="1:5" ht="46.5" customHeight="1" thickBot="1" x14ac:dyDescent="0.3">
      <c r="A51" s="10" t="s">
        <v>43</v>
      </c>
      <c r="B51" s="26">
        <v>0.3</v>
      </c>
      <c r="C51" s="26">
        <v>0</v>
      </c>
      <c r="D51" s="50">
        <v>0.3</v>
      </c>
      <c r="E51" s="53">
        <v>2.82</v>
      </c>
    </row>
    <row r="52" spans="1:5" ht="35.25" customHeight="1" x14ac:dyDescent="0.25"/>
    <row r="53" spans="1:5" ht="35.25" customHeight="1" x14ac:dyDescent="0.25"/>
    <row r="54" spans="1:5" ht="35.25" customHeight="1" x14ac:dyDescent="0.25"/>
    <row r="55" spans="1:5" ht="35.25" customHeight="1" x14ac:dyDescent="0.25"/>
    <row r="56" spans="1:5" ht="35.25" customHeight="1" x14ac:dyDescent="0.25"/>
    <row r="57" spans="1:5" ht="35.25" customHeight="1" x14ac:dyDescent="0.25"/>
    <row r="58" spans="1:5" ht="35.25" customHeight="1" x14ac:dyDescent="0.25"/>
    <row r="59" spans="1:5" ht="35.25" customHeight="1" x14ac:dyDescent="0.25"/>
    <row r="60" spans="1:5" ht="35.25" customHeight="1" x14ac:dyDescent="0.25"/>
    <row r="61" spans="1:5" ht="35.25" customHeight="1" x14ac:dyDescent="0.25"/>
    <row r="62" spans="1:5" ht="35.25" customHeight="1" x14ac:dyDescent="0.25"/>
    <row r="63" spans="1:5" ht="35.25" customHeight="1" x14ac:dyDescent="0.25"/>
    <row r="64" spans="1:5" ht="35.25" customHeight="1" x14ac:dyDescent="0.25"/>
    <row r="65" spans="1:1" ht="35.25" customHeight="1" x14ac:dyDescent="0.25"/>
    <row r="66" spans="1:1" ht="35.25" customHeight="1" x14ac:dyDescent="0.25"/>
    <row r="67" spans="1:1" ht="35.25" customHeight="1" x14ac:dyDescent="0.25"/>
    <row r="68" spans="1:1" ht="35.25" customHeight="1" x14ac:dyDescent="0.25"/>
    <row r="69" spans="1:1" ht="35.25" customHeight="1" x14ac:dyDescent="0.25"/>
    <row r="70" spans="1:1" ht="35.25" customHeight="1" x14ac:dyDescent="0.25"/>
    <row r="71" spans="1:1" ht="35.25" customHeight="1" x14ac:dyDescent="0.25"/>
    <row r="72" spans="1:1" ht="35.25" customHeight="1" x14ac:dyDescent="0.25"/>
    <row r="73" spans="1:1" ht="35.25" customHeight="1" x14ac:dyDescent="0.25"/>
    <row r="74" spans="1:1" ht="35.25" customHeight="1" x14ac:dyDescent="0.25"/>
    <row r="75" spans="1:1" ht="35.25" customHeight="1" x14ac:dyDescent="0.25"/>
    <row r="76" spans="1:1" ht="35.25" customHeight="1" x14ac:dyDescent="0.25"/>
    <row r="77" spans="1:1" ht="35.25" customHeight="1" x14ac:dyDescent="0.25"/>
    <row r="78" spans="1:1" ht="35.25" customHeight="1" x14ac:dyDescent="0.25"/>
    <row r="79" spans="1:1" x14ac:dyDescent="0.25">
      <c r="A79" s="12"/>
    </row>
    <row r="80" spans="1:1" x14ac:dyDescent="0.25">
      <c r="A80" s="12"/>
    </row>
    <row r="81" spans="1:1" x14ac:dyDescent="0.25">
      <c r="A81" s="13"/>
    </row>
    <row r="82" spans="1:1" x14ac:dyDescent="0.25">
      <c r="A82" s="12"/>
    </row>
  </sheetData>
  <pageMargins left="0.7" right="0.7" top="0.75" bottom="0.75" header="0.3" footer="0.3"/>
  <pageSetup paperSize="9" scale="59" orientation="portrait" horizontalDpi="180" verticalDpi="180" r:id="rId1"/>
  <rowBreaks count="1" manualBreakCount="1">
    <brk id="3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33" sqref="H33"/>
    </sheetView>
  </sheetViews>
  <sheetFormatPr defaultRowHeight="15" x14ac:dyDescent="0.25"/>
  <cols>
    <col min="1" max="1" width="54.85546875" customWidth="1"/>
    <col min="2" max="2" width="12.42578125" customWidth="1"/>
    <col min="3" max="3" width="13" customWidth="1"/>
    <col min="4" max="4" width="14.28515625" customWidth="1"/>
    <col min="5" max="5" width="12.140625" customWidth="1"/>
  </cols>
  <sheetData>
    <row r="1" spans="1:5" x14ac:dyDescent="0.25">
      <c r="A1" s="12" t="s">
        <v>61</v>
      </c>
    </row>
    <row r="2" spans="1:5" x14ac:dyDescent="0.25">
      <c r="A2" s="12" t="s">
        <v>73</v>
      </c>
    </row>
    <row r="3" spans="1:5" x14ac:dyDescent="0.25">
      <c r="A3" s="13"/>
    </row>
    <row r="4" spans="1:5" ht="15.75" thickBot="1" x14ac:dyDescent="0.3">
      <c r="A4" s="12" t="s">
        <v>44</v>
      </c>
    </row>
    <row r="5" spans="1:5" ht="15.75" thickBot="1" x14ac:dyDescent="0.3">
      <c r="A5" s="1" t="s">
        <v>0</v>
      </c>
      <c r="B5" s="2">
        <v>2013</v>
      </c>
      <c r="C5" s="32">
        <v>2014</v>
      </c>
      <c r="D5" s="40">
        <v>2015</v>
      </c>
      <c r="E5" s="40">
        <v>2016</v>
      </c>
    </row>
    <row r="6" spans="1:5" ht="39.75" thickBot="1" x14ac:dyDescent="0.3">
      <c r="A6" s="3" t="s">
        <v>1</v>
      </c>
      <c r="B6" s="23"/>
      <c r="C6" s="33"/>
      <c r="D6" s="74"/>
      <c r="E6" s="39"/>
    </row>
    <row r="7" spans="1:5" ht="16.5" thickBot="1" x14ac:dyDescent="0.3">
      <c r="A7" s="5" t="s">
        <v>2</v>
      </c>
      <c r="B7" s="20">
        <f>SUM(B8:B22)</f>
        <v>22105.67</v>
      </c>
      <c r="C7" s="34">
        <f>SUM(C8:C22)</f>
        <v>23326.800000000003</v>
      </c>
      <c r="D7" s="62">
        <f>SUM(D8:D22)</f>
        <v>16761.739999999998</v>
      </c>
      <c r="E7" s="62">
        <f>SUM(E8:E22)</f>
        <v>9727.11</v>
      </c>
    </row>
    <row r="8" spans="1:5" ht="16.5" thickBot="1" x14ac:dyDescent="0.3">
      <c r="A8" s="7" t="s">
        <v>3</v>
      </c>
      <c r="B8" s="16">
        <v>5026.32</v>
      </c>
      <c r="C8" s="35">
        <v>4402.9399999999996</v>
      </c>
      <c r="D8" s="63">
        <v>980.7</v>
      </c>
      <c r="E8" s="63">
        <v>1096.1400000000001</v>
      </c>
    </row>
    <row r="9" spans="1:5" ht="16.5" thickBot="1" x14ac:dyDescent="0.3">
      <c r="A9" s="7" t="s">
        <v>63</v>
      </c>
      <c r="B9" s="16"/>
      <c r="C9" s="35">
        <v>947.65</v>
      </c>
      <c r="D9" s="63"/>
      <c r="E9" s="63"/>
    </row>
    <row r="10" spans="1:5" ht="27" thickBot="1" x14ac:dyDescent="0.3">
      <c r="A10" s="7" t="s">
        <v>5</v>
      </c>
      <c r="B10" s="17"/>
      <c r="C10" s="36">
        <v>1316.57</v>
      </c>
      <c r="D10" s="72">
        <v>1405.35</v>
      </c>
      <c r="E10" s="72">
        <v>1238.42</v>
      </c>
    </row>
    <row r="11" spans="1:5" ht="16.5" thickBot="1" x14ac:dyDescent="0.3">
      <c r="A11" s="7" t="s">
        <v>6</v>
      </c>
      <c r="B11" s="17">
        <v>19.45</v>
      </c>
      <c r="C11" s="35">
        <v>14.84</v>
      </c>
      <c r="D11" s="63">
        <v>15.01</v>
      </c>
      <c r="E11" s="63">
        <v>1.93</v>
      </c>
    </row>
    <row r="12" spans="1:5" ht="27" thickBot="1" x14ac:dyDescent="0.3">
      <c r="A12" s="7" t="s">
        <v>64</v>
      </c>
      <c r="B12" s="17"/>
      <c r="C12" s="35"/>
      <c r="D12" s="63"/>
      <c r="E12" s="63"/>
    </row>
    <row r="13" spans="1:5" ht="15.75" thickBot="1" x14ac:dyDescent="0.3">
      <c r="A13" s="7" t="s">
        <v>45</v>
      </c>
      <c r="B13" s="17">
        <v>340.62</v>
      </c>
      <c r="C13" s="36">
        <v>290.89</v>
      </c>
      <c r="D13" s="72">
        <v>289.41000000000003</v>
      </c>
      <c r="E13" s="72">
        <v>479.2</v>
      </c>
    </row>
    <row r="14" spans="1:5" ht="16.5" thickBot="1" x14ac:dyDescent="0.3">
      <c r="A14" s="7" t="s">
        <v>46</v>
      </c>
      <c r="B14" s="16">
        <v>3309.39</v>
      </c>
      <c r="C14" s="35">
        <v>3699.35</v>
      </c>
      <c r="D14" s="63">
        <v>5482.86</v>
      </c>
      <c r="E14" s="63">
        <v>4381.32</v>
      </c>
    </row>
    <row r="15" spans="1:5" ht="16.5" thickBot="1" x14ac:dyDescent="0.3">
      <c r="A15" s="21" t="s">
        <v>9</v>
      </c>
      <c r="B15" s="16"/>
      <c r="C15" s="35"/>
      <c r="D15" s="63"/>
      <c r="E15" s="63"/>
    </row>
    <row r="16" spans="1:5" ht="27" thickBot="1" x14ac:dyDescent="0.3">
      <c r="A16" s="7" t="s">
        <v>10</v>
      </c>
      <c r="B16" s="16">
        <v>27.66</v>
      </c>
      <c r="C16" s="35">
        <v>4.93</v>
      </c>
      <c r="D16" s="63"/>
      <c r="E16" s="63"/>
    </row>
    <row r="17" spans="1:5" ht="27" thickBot="1" x14ac:dyDescent="0.3">
      <c r="A17" s="7" t="s">
        <v>11</v>
      </c>
      <c r="B17" s="16">
        <v>552.05999999999995</v>
      </c>
      <c r="C17" s="35">
        <v>430.46</v>
      </c>
      <c r="D17" s="63">
        <v>19.97</v>
      </c>
      <c r="E17" s="63">
        <v>29.58</v>
      </c>
    </row>
    <row r="18" spans="1:5" ht="27" thickBot="1" x14ac:dyDescent="0.3">
      <c r="A18" s="7" t="s">
        <v>53</v>
      </c>
      <c r="B18" s="16">
        <v>428.86</v>
      </c>
      <c r="C18" s="35">
        <v>425.44</v>
      </c>
      <c r="D18" s="63">
        <v>315.49</v>
      </c>
      <c r="E18" s="63">
        <v>228.19</v>
      </c>
    </row>
    <row r="19" spans="1:5" ht="27" thickBot="1" x14ac:dyDescent="0.3">
      <c r="A19" s="7" t="s">
        <v>14</v>
      </c>
      <c r="B19" s="17">
        <v>486.68</v>
      </c>
      <c r="C19" s="36">
        <v>314.2</v>
      </c>
      <c r="D19" s="72">
        <v>1.1100000000000001</v>
      </c>
      <c r="E19" s="72">
        <v>38.5</v>
      </c>
    </row>
    <row r="20" spans="1:5" ht="15.75" thickBot="1" x14ac:dyDescent="0.3">
      <c r="A20" s="7" t="s">
        <v>16</v>
      </c>
      <c r="B20" s="17"/>
      <c r="C20" s="36">
        <v>5</v>
      </c>
      <c r="D20" s="72">
        <v>29.8</v>
      </c>
      <c r="E20" s="72">
        <v>2.61</v>
      </c>
    </row>
    <row r="21" spans="1:5" ht="15.75" thickBot="1" x14ac:dyDescent="0.3">
      <c r="A21" s="7" t="s">
        <v>17</v>
      </c>
      <c r="B21" s="17"/>
      <c r="C21" s="36"/>
      <c r="D21" s="72"/>
      <c r="E21" s="72"/>
    </row>
    <row r="22" spans="1:5" ht="16.5" thickBot="1" x14ac:dyDescent="0.3">
      <c r="A22" s="5" t="s">
        <v>18</v>
      </c>
      <c r="B22" s="24">
        <f>B23+B24+B25+B26</f>
        <v>11914.63</v>
      </c>
      <c r="C22" s="24">
        <f t="shared" ref="C22:D22" si="0">C23+C24+C25+C26</f>
        <v>11474.53</v>
      </c>
      <c r="D22" s="37">
        <f t="shared" si="0"/>
        <v>8222.0400000000009</v>
      </c>
      <c r="E22" s="73">
        <f>E25+E26</f>
        <v>2231.2200000000003</v>
      </c>
    </row>
    <row r="23" spans="1:5" ht="15.75" thickBot="1" x14ac:dyDescent="0.3">
      <c r="A23" s="7" t="s">
        <v>67</v>
      </c>
      <c r="B23" s="17">
        <v>5179.7299999999996</v>
      </c>
      <c r="C23" s="17">
        <v>1863.75</v>
      </c>
      <c r="D23" s="36">
        <v>1800</v>
      </c>
      <c r="E23" s="39"/>
    </row>
    <row r="24" spans="1:5" ht="15.75" thickBot="1" x14ac:dyDescent="0.3">
      <c r="A24" s="7" t="s">
        <v>68</v>
      </c>
      <c r="B24" s="17">
        <v>0</v>
      </c>
      <c r="C24" s="17">
        <v>0</v>
      </c>
      <c r="D24" s="36">
        <v>3901.79</v>
      </c>
      <c r="E24" s="39"/>
    </row>
    <row r="25" spans="1:5" ht="15.75" thickBot="1" x14ac:dyDescent="0.3">
      <c r="A25" s="7" t="s">
        <v>69</v>
      </c>
      <c r="B25" s="17">
        <v>6734.9</v>
      </c>
      <c r="C25" s="17">
        <v>5484.1</v>
      </c>
      <c r="D25" s="36">
        <v>0</v>
      </c>
      <c r="E25" s="39">
        <v>942</v>
      </c>
    </row>
    <row r="26" spans="1:5" ht="15.75" thickBot="1" x14ac:dyDescent="0.3">
      <c r="A26" s="7" t="s">
        <v>21</v>
      </c>
      <c r="B26" s="17">
        <v>0</v>
      </c>
      <c r="C26" s="17">
        <v>4126.68</v>
      </c>
      <c r="D26" s="36">
        <v>2520.25</v>
      </c>
      <c r="E26" s="39">
        <v>1289.22</v>
      </c>
    </row>
    <row r="27" spans="1:5" ht="16.5" thickBot="1" x14ac:dyDescent="0.3">
      <c r="A27" s="5" t="s">
        <v>22</v>
      </c>
      <c r="B27" s="15">
        <f>B7-B24</f>
        <v>22105.67</v>
      </c>
      <c r="C27" s="15">
        <f t="shared" ref="C27:D27" si="1">C7-C24</f>
        <v>23326.800000000003</v>
      </c>
      <c r="D27" s="34">
        <f t="shared" si="1"/>
        <v>12859.949999999997</v>
      </c>
      <c r="E27" s="71">
        <f>E7</f>
        <v>9727.11</v>
      </c>
    </row>
    <row r="28" spans="1:5" ht="15.75" thickBot="1" x14ac:dyDescent="0.3">
      <c r="A28" s="3" t="s">
        <v>23</v>
      </c>
      <c r="B28" s="18"/>
      <c r="C28" s="18"/>
      <c r="D28" s="33"/>
      <c r="E28" s="39"/>
    </row>
    <row r="29" spans="1:5" ht="16.5" thickBot="1" x14ac:dyDescent="0.3">
      <c r="A29" s="7" t="s">
        <v>2</v>
      </c>
      <c r="B29" s="15">
        <v>22526.959999999999</v>
      </c>
      <c r="C29" s="15">
        <v>23532.080000000002</v>
      </c>
      <c r="D29" s="37">
        <v>16888.89</v>
      </c>
      <c r="E29" s="60">
        <f>E30+E34+E35+E36+E37+E38+E39</f>
        <v>9834.3700000000008</v>
      </c>
    </row>
    <row r="30" spans="1:5" ht="15.75" thickBot="1" x14ac:dyDescent="0.3">
      <c r="A30" s="7" t="s">
        <v>24</v>
      </c>
      <c r="B30" s="19">
        <v>4416.1099999999997</v>
      </c>
      <c r="C30" s="19">
        <v>4391.6899999999996</v>
      </c>
      <c r="D30" s="38">
        <v>3474.91</v>
      </c>
      <c r="E30" s="39">
        <v>3044.36</v>
      </c>
    </row>
    <row r="31" spans="1:5" ht="39.75" thickBot="1" x14ac:dyDescent="0.3">
      <c r="A31" s="7" t="s">
        <v>25</v>
      </c>
      <c r="B31" s="17">
        <v>453.05</v>
      </c>
      <c r="C31" s="17">
        <v>481.49</v>
      </c>
      <c r="D31" s="36">
        <v>479.02</v>
      </c>
      <c r="E31" s="39">
        <v>465.24</v>
      </c>
    </row>
    <row r="32" spans="1:5" ht="27" thickBot="1" x14ac:dyDescent="0.3">
      <c r="A32" s="7" t="s">
        <v>26</v>
      </c>
      <c r="B32" s="17">
        <v>4284.2</v>
      </c>
      <c r="C32" s="17">
        <v>4264.1899999999996</v>
      </c>
      <c r="D32" s="36">
        <v>3474.91</v>
      </c>
      <c r="E32" s="39">
        <v>3044.36</v>
      </c>
    </row>
    <row r="33" spans="1:5" ht="39.75" thickBot="1" x14ac:dyDescent="0.3">
      <c r="A33" s="7" t="s">
        <v>47</v>
      </c>
      <c r="B33" s="17">
        <v>3124.55</v>
      </c>
      <c r="C33" s="17">
        <v>2980.89</v>
      </c>
      <c r="D33" s="36">
        <v>2241.5500000000002</v>
      </c>
      <c r="E33" s="39">
        <v>1830.34</v>
      </c>
    </row>
    <row r="34" spans="1:5" ht="27" thickBot="1" x14ac:dyDescent="0.3">
      <c r="A34" s="7" t="s">
        <v>28</v>
      </c>
      <c r="B34" s="16">
        <v>51</v>
      </c>
      <c r="C34" s="16">
        <v>81.05</v>
      </c>
      <c r="D34" s="35">
        <v>75</v>
      </c>
      <c r="E34" s="39">
        <v>58.91</v>
      </c>
    </row>
    <row r="35" spans="1:5" ht="16.5" thickBot="1" x14ac:dyDescent="0.3">
      <c r="A35" s="7" t="s">
        <v>70</v>
      </c>
      <c r="B35" s="16">
        <v>4186.8</v>
      </c>
      <c r="C35" s="16">
        <v>6599.11</v>
      </c>
      <c r="D35" s="35">
        <v>3124.43</v>
      </c>
      <c r="E35" s="39">
        <v>2490.61</v>
      </c>
    </row>
    <row r="36" spans="1:5" ht="16.5" thickBot="1" x14ac:dyDescent="0.3">
      <c r="A36" s="7" t="s">
        <v>33</v>
      </c>
      <c r="B36" s="16">
        <v>13544.25</v>
      </c>
      <c r="C36" s="16">
        <v>11988.68</v>
      </c>
      <c r="D36" s="35">
        <v>9924.31</v>
      </c>
      <c r="E36" s="39">
        <v>4015.88</v>
      </c>
    </row>
    <row r="37" spans="1:5" ht="16.5" thickBot="1" x14ac:dyDescent="0.3">
      <c r="A37" s="7" t="s">
        <v>48</v>
      </c>
      <c r="B37" s="16">
        <v>121.03</v>
      </c>
      <c r="C37" s="16">
        <v>218.35</v>
      </c>
      <c r="D37" s="35">
        <v>74.650000000000006</v>
      </c>
      <c r="E37" s="39">
        <v>30</v>
      </c>
    </row>
    <row r="38" spans="1:5" ht="16.5" thickBot="1" x14ac:dyDescent="0.3">
      <c r="A38" s="7" t="s">
        <v>39</v>
      </c>
      <c r="B38" s="16">
        <v>207.76</v>
      </c>
      <c r="C38" s="16">
        <v>148.88999999999999</v>
      </c>
      <c r="D38" s="35">
        <v>146.46</v>
      </c>
      <c r="E38" s="39">
        <v>143.33000000000001</v>
      </c>
    </row>
    <row r="39" spans="1:5" ht="16.5" thickBot="1" x14ac:dyDescent="0.3">
      <c r="A39" s="7" t="s">
        <v>40</v>
      </c>
      <c r="B39" s="16">
        <v>0</v>
      </c>
      <c r="C39" s="16">
        <v>104.31</v>
      </c>
      <c r="D39" s="35">
        <v>69.12</v>
      </c>
      <c r="E39" s="39">
        <v>51.28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view="pageBreakPreview" zoomScale="89" zoomScaleSheetLayoutView="89" workbookViewId="0">
      <selection activeCell="E15" sqref="E15"/>
    </sheetView>
  </sheetViews>
  <sheetFormatPr defaultRowHeight="15" x14ac:dyDescent="0.25"/>
  <cols>
    <col min="1" max="1" width="54.85546875" customWidth="1"/>
    <col min="2" max="2" width="16.28515625" customWidth="1"/>
    <col min="3" max="3" width="15.42578125" customWidth="1"/>
    <col min="4" max="4" width="14.28515625" customWidth="1"/>
    <col min="5" max="5" width="14.5703125" customWidth="1"/>
    <col min="6" max="6" width="12.28515625" customWidth="1"/>
  </cols>
  <sheetData>
    <row r="1" spans="1:7" x14ac:dyDescent="0.25">
      <c r="A1" s="12" t="s">
        <v>71</v>
      </c>
    </row>
    <row r="2" spans="1:7" x14ac:dyDescent="0.25">
      <c r="A2" s="12" t="s">
        <v>73</v>
      </c>
    </row>
    <row r="3" spans="1:7" x14ac:dyDescent="0.25">
      <c r="A3" s="13"/>
    </row>
    <row r="4" spans="1:7" ht="15.75" thickBot="1" x14ac:dyDescent="0.3">
      <c r="A4" s="12" t="s">
        <v>44</v>
      </c>
    </row>
    <row r="5" spans="1:7" ht="15.75" thickBot="1" x14ac:dyDescent="0.3">
      <c r="A5" s="1" t="s">
        <v>0</v>
      </c>
      <c r="B5" s="2">
        <v>2013</v>
      </c>
      <c r="C5" s="2">
        <v>2014</v>
      </c>
      <c r="D5" s="2">
        <v>2015</v>
      </c>
      <c r="E5" s="2">
        <v>2016</v>
      </c>
    </row>
    <row r="6" spans="1:7" ht="39.75" thickBot="1" x14ac:dyDescent="0.3">
      <c r="A6" s="3" t="s">
        <v>1</v>
      </c>
      <c r="B6" s="23"/>
      <c r="C6" s="23"/>
      <c r="D6" s="23"/>
      <c r="E6" s="23"/>
    </row>
    <row r="7" spans="1:7" ht="16.5" thickBot="1" x14ac:dyDescent="0.3">
      <c r="A7" s="5" t="s">
        <v>2</v>
      </c>
      <c r="B7" s="20">
        <f>Артыбаш!B7+Бийка!B7+Дмитриевка!B7+Кебезень!B7+'Курмач Байгол'!B7+Майск!B7+'Озеро Куреево'!B7+Тондошка!B7+Турочак!B7</f>
        <v>54663.409999999989</v>
      </c>
      <c r="C7" s="20">
        <f>Артыбаш!C7+Бийка!C7+Дмитриевка!C7+Кебезень!C7+'Курмач Байгол'!C7+Майск!C7+'Озеро Куреево'!C7+Тондошка!C7+Турочак!C7</f>
        <v>104467.37000000001</v>
      </c>
      <c r="D7" s="20">
        <f>Артыбаш!D7+Бийка!D7+Дмитриевка!D7+Кебезень!D7+'Курмач Байгол'!D7+Майск!D7+'Озеро Куреево'!D7+Тондошка!D7+Турочак!D7</f>
        <v>45399.42</v>
      </c>
      <c r="E7" s="20">
        <f>Артыбаш!E7+Бийка!E7+Дмитриевка!E7+Кебезень!E7+'Курмач Байгол'!E7+Майск!E7+'Озеро Куреево'!E7+Тондошка!E7+Турочак!E7</f>
        <v>34623.450000000004</v>
      </c>
      <c r="G7" s="27"/>
    </row>
    <row r="8" spans="1:7" ht="16.5" thickBot="1" x14ac:dyDescent="0.3">
      <c r="A8" s="7" t="s">
        <v>3</v>
      </c>
      <c r="B8" s="28">
        <f>Артыбаш!B8+Бийка!B8+Дмитриевка!B8+Кебезень!B8+'Курмач Байгол'!B8+Майск!B8+'Озеро Куреево'!B8+Тондошка!B8+Турочак!B8</f>
        <v>6709.15</v>
      </c>
      <c r="C8" s="28">
        <f>Артыбаш!C8+Бийка!C8+Дмитриевка!C8+Кебезень!C8+'Курмач Байгол'!C8+Майск!C8+'Озеро Куреево'!C8+Тондошка!C8+Турочак!C8</f>
        <v>6142.8</v>
      </c>
      <c r="D8" s="28">
        <f>Артыбаш!D8+Бийка!D8+Дмитриевка!D8+Кебезень!D8+'Курмач Байгол'!D8+Майск!D8+'Озеро Куреево'!D8+Тондошка!D8+Турочак!D8</f>
        <v>1375.81</v>
      </c>
      <c r="E8" s="28">
        <f>Артыбаш!E8+Бийка!E8+Дмитриевка!E8+Кебезень!E8+'Курмач Байгол'!E8+Майск!E8+'Озеро Куреево'!E8+Тондошка!E8+Турочак!E8</f>
        <v>1421.0800000000002</v>
      </c>
    </row>
    <row r="9" spans="1:7" ht="16.5" thickBot="1" x14ac:dyDescent="0.3">
      <c r="A9" s="7" t="s">
        <v>63</v>
      </c>
      <c r="B9" s="28">
        <f>Артыбаш!B9+Бийка!B9+Дмитриевка!B9+Кебезень!B9+'Курмач Байгол'!B9+Майск!B9+'Озеро Куреево'!B9+Тондошка!B9+Турочак!B9</f>
        <v>0</v>
      </c>
      <c r="C9" s="28">
        <f>Артыбаш!C9+Бийка!C9+Дмитриевка!C9+Кебезень!C9+'Курмач Байгол'!C9+Майск!C9+'Озеро Куреево'!C9+Тондошка!C9+Турочак!C9</f>
        <v>3968.06</v>
      </c>
      <c r="D9" s="28">
        <f>Артыбаш!D9+Бийка!D9+Дмитриевка!D9+Кебезень!D9+'Курмач Байгол'!D9+Майск!D9+'Озеро Куреево'!D9+Тондошка!D9+Турочак!D9</f>
        <v>0</v>
      </c>
      <c r="E9" s="28">
        <f>Артыбаш!E9+Бийка!E9+Дмитриевка!E9+Кебезень!E9+'Курмач Байгол'!E9+Майск!E9+'Озеро Куреево'!E9+Тондошка!E9+Турочак!E9</f>
        <v>0</v>
      </c>
    </row>
    <row r="10" spans="1:7" ht="27" thickBot="1" x14ac:dyDescent="0.3">
      <c r="A10" s="7" t="s">
        <v>5</v>
      </c>
      <c r="B10" s="28">
        <f>Артыбаш!B10+Бийка!B10+Дмитриевка!B10+Кебезень!B10+'Курмач Байгол'!B10+Майск!B10+'Озеро Куреево'!B10+Тондошка!B10+Турочак!B10</f>
        <v>0</v>
      </c>
      <c r="C10" s="28">
        <f>Артыбаш!C10+Бийка!C10+Дмитриевка!C10+Кебезень!C10+'Курмач Байгол'!C10+Майск!C10+'Озеро Куреево'!C10+Тондошка!C10+Турочак!C10</f>
        <v>2169.1799999999998</v>
      </c>
      <c r="D10" s="28">
        <f>Артыбаш!D10+Бийка!D10+Дмитриевка!D10+Кебезень!D10+'Курмач Байгол'!D10+Майск!D10+'Озеро Куреево'!D10+Тондошка!D10+Турочак!D10</f>
        <v>2243.92</v>
      </c>
      <c r="E10" s="28">
        <f>Артыбаш!E10+Бийка!E10+Дмитриевка!E10+Кебезень!E10+'Курмач Байгол'!E10+Майск!E10+'Озеро Куреево'!E10+Тондошка!E10+Турочак!E10</f>
        <v>2344.08</v>
      </c>
    </row>
    <row r="11" spans="1:7" ht="16.5" thickBot="1" x14ac:dyDescent="0.3">
      <c r="A11" s="7" t="s">
        <v>6</v>
      </c>
      <c r="B11" s="28">
        <f>Артыбаш!B11+Бийка!B11+Дмитриевка!B11+Кебезень!B11+'Курмач Байгол'!B11+Майск!B11+'Озеро Куреево'!B11+Тондошка!B11+Турочак!B11</f>
        <v>24.04</v>
      </c>
      <c r="C11" s="28">
        <f>Артыбаш!C11+Бийка!C11+Дмитриевка!C11+Кебезень!C11+'Курмач Байгол'!C11+Майск!C11+'Озеро Куреево'!C11+Тондошка!C11+Турочак!C11</f>
        <v>17.77</v>
      </c>
      <c r="D11" s="28">
        <f>Артыбаш!D11+Бийка!D11+Дмитриевка!D11+Кебезень!D11+'Курмач Байгол'!D11+Майск!D11+'Озеро Куреево'!D11+Тондошка!D11+Турочак!D11</f>
        <v>16.190000000000001</v>
      </c>
      <c r="E11" s="51">
        <f>Артыбаш!E11+Бийка!E11+Дмитриевка!E11+Кебезень!E11+'Курмач Байгол'!E11+Майск!E11+'Озеро Куреево'!E11+Тондошка!E11+Турочак!E11</f>
        <v>4.93</v>
      </c>
      <c r="G11" s="27"/>
    </row>
    <row r="12" spans="1:7" ht="27" thickBot="1" x14ac:dyDescent="0.3">
      <c r="A12" s="7" t="s">
        <v>64</v>
      </c>
      <c r="B12" s="28">
        <f>Артыбаш!B12+Бийка!B12+Дмитриевка!B12+Кебезень!B12+'Курмач Байгол'!B12+Майск!B12+'Озеро Куреево'!B12+Тондошка!B12+Турочак!B12</f>
        <v>0</v>
      </c>
      <c r="C12" s="28">
        <f>Артыбаш!C12+Бийка!C12+Дмитриевка!C12+Кебезень!C12+'Курмач Байгол'!C12+Майск!C12+'Озеро Куреево'!C12+Тондошка!C12+Турочак!C12</f>
        <v>9.89</v>
      </c>
      <c r="D12" s="28">
        <f>Артыбаш!D12+Бийка!D12+Дмитриевка!D12+Кебезень!D12+'Курмач Байгол'!D12+Майск!D12+'Озеро Куреево'!D12+Тондошка!D12+Турочак!D12</f>
        <v>16.54</v>
      </c>
      <c r="E12" s="28">
        <f>Артыбаш!E12+Бийка!E12+Дмитриевка!E12+Кебезень!E12+'Курмач Байгол'!E12+Майск!E12+'Озеро Куреево'!E12+Тондошка!E12+Турочак!E12</f>
        <v>45.16</v>
      </c>
    </row>
    <row r="13" spans="1:7" ht="16.5" thickBot="1" x14ac:dyDescent="0.3">
      <c r="A13" s="7" t="s">
        <v>45</v>
      </c>
      <c r="B13" s="28">
        <f>Артыбаш!B13+Бийка!B13+Дмитриевка!B13+Кебезень!B13+'Курмач Байгол'!B13+Майск!B13+'Озеро Куреево'!B13+Тондошка!B13+Турочак!B13</f>
        <v>644.69000000000005</v>
      </c>
      <c r="C13" s="28">
        <f>Артыбаш!C13+Бийка!C13+Дмитриевка!C13+Кебезень!C13+'Курмач Байгол'!C13+Майск!C13+'Озеро Куреево'!C13+Тондошка!C13+Турочак!C13</f>
        <v>540.91999999999996</v>
      </c>
      <c r="D13" s="28">
        <f>Артыбаш!D13+Бийка!D13+Дмитриевка!D13+Кебезень!D13+'Курмач Байгол'!D13+Майск!D13+'Озеро Куреево'!D13+Тондошка!D13+Турочак!D13</f>
        <v>622.29</v>
      </c>
      <c r="E13" s="51">
        <f>Артыбаш!E13+Бийка!E13+Дмитриевка!E13+Кебезень!E13+'Курмач Байгол'!E13+Майск!E13+'Озеро Куреево'!E13+Тондошка!E13+Турочак!E13</f>
        <v>906.97</v>
      </c>
      <c r="G13" s="27"/>
    </row>
    <row r="14" spans="1:7" ht="16.5" thickBot="1" x14ac:dyDescent="0.3">
      <c r="A14" s="7" t="s">
        <v>46</v>
      </c>
      <c r="B14" s="28">
        <f>Артыбаш!B14+Бийка!B14+Дмитриевка!B14+Кебезень!B14+'Курмач Байгол'!B14+Майск!B14+'Озеро Куреево'!B14+Тондошка!B14+Турочак!B14</f>
        <v>10037.39</v>
      </c>
      <c r="C14" s="28">
        <f>Артыбаш!C14+Бийка!C14+Дмитриевка!C14+Кебезень!C14+'Курмач Байгол'!C14+Майск!C14+'Озеро Куреево'!C14+Тондошка!C14+Турочак!C14</f>
        <v>9391.7699999999986</v>
      </c>
      <c r="D14" s="28">
        <f>Артыбаш!D14+Бийка!D14+Дмитриевка!D14+Кебезень!D14+'Курмач Байгол'!D14+Майск!D14+'Озеро Куреево'!D14+Тондошка!D14+Турочак!D14</f>
        <v>11628.61</v>
      </c>
      <c r="E14" s="28">
        <f>Артыбаш!E14+Бийка!E14+Дмитриевка!E14+Кебезень!E14+'Курмач Байгол'!E14+Майск!E14+'Озеро Куреево'!E14+Тондошка!E14+Турочак!E14</f>
        <v>10664.42</v>
      </c>
    </row>
    <row r="15" spans="1:7" ht="16.5" thickBot="1" x14ac:dyDescent="0.3">
      <c r="A15" s="21" t="s">
        <v>9</v>
      </c>
      <c r="B15" s="28">
        <f>Артыбаш!B15+Бийка!B15+Дмитриевка!B15+Кебезень!B15+'Курмач Байгол'!B15+Майск!B15+'Озеро Куреево'!B15+Тондошка!B15+Турочак!B15</f>
        <v>65.78</v>
      </c>
      <c r="C15" s="28">
        <f>Артыбаш!C15+Бийка!C15+Дмитриевка!C15+Кебезень!C15+'Курмач Байгол'!C15+Майск!C15+'Озеро Куреево'!C15+Тондошка!C15+Турочак!C15</f>
        <v>101.55</v>
      </c>
      <c r="D15" s="28">
        <f>Артыбаш!D15+Бийка!D15+Дмитриевка!D15+Кебезень!D15+'Курмач Байгол'!D15+Майск!D15+'Озеро Куреево'!D15+Тондошка!D15+Турочак!D15</f>
        <v>53.440000000000005</v>
      </c>
      <c r="E15" s="28">
        <f>Артыбаш!E15+Бийка!E15+Дмитриевка!E15+Кебезень!E15+'Курмач Байгол'!E15+Майск!E15+'Озеро Куреево'!E15+Тондошка!E15+Турочак!E15</f>
        <v>76.790000000000006</v>
      </c>
    </row>
    <row r="16" spans="1:7" ht="27" thickBot="1" x14ac:dyDescent="0.3">
      <c r="A16" s="7" t="s">
        <v>10</v>
      </c>
      <c r="B16" s="28">
        <f>Артыбаш!B16+Бийка!B16+Дмитриевка!B16+Кебезень!B16+'Курмач Байгол'!B16+Майск!B16+'Озеро Куреево'!B16+Тондошка!B16+Турочак!B16</f>
        <v>27.69</v>
      </c>
      <c r="C16" s="28">
        <f>Артыбаш!C16+Бийка!C16+Дмитриевка!C16+Кебезень!C16+'Курмач Байгол'!C16+Майск!C16+'Озеро Куреево'!C16+Тондошка!C16+Турочак!C16</f>
        <v>4.93</v>
      </c>
      <c r="D16" s="28">
        <f>Артыбаш!D16+Бийка!D16+Дмитриевка!D16+Кебезень!D16+'Курмач Байгол'!D16+Майск!D16+'Озеро Куреево'!D16+Тондошка!D16+Турочак!D16</f>
        <v>0</v>
      </c>
      <c r="E16" s="28">
        <f>Артыбаш!E16+Бийка!E16+Дмитриевка!E16+Кебезень!E16+'Курмач Байгол'!E16+Майск!E16+'Озеро Куреево'!E16+Тондошка!E16+Турочак!E16</f>
        <v>26.98</v>
      </c>
    </row>
    <row r="17" spans="1:7" ht="27" thickBot="1" x14ac:dyDescent="0.3">
      <c r="A17" s="7" t="s">
        <v>11</v>
      </c>
      <c r="B17" s="28">
        <f>Артыбаш!B17+Бийка!B17+Дмитриевка!B17+Кебезень!B17+'Курмач Байгол'!B17+Майск!B17+'Озеро Куреево'!B17+Тондошка!B17+Турочак!B17</f>
        <v>2172.5600000000004</v>
      </c>
      <c r="C17" s="28">
        <f>Артыбаш!C17+Бийка!C17+Дмитриевка!C17+Кебезень!C17+'Курмач Байгол'!C17+Майск!C17+'Озеро Куреево'!C17+Тондошка!C17+Турочак!C17</f>
        <v>2990.62</v>
      </c>
      <c r="D17" s="28">
        <f>Артыбаш!D17+Бийка!D17+Дмитриевка!D17+Кебезень!D17+'Курмач Байгол'!D17+Майск!D17+'Озеро Куреево'!D17+Тондошка!D17+Турочак!D17</f>
        <v>748.11</v>
      </c>
      <c r="E17" s="28">
        <f>Артыбаш!E17+Бийка!E17+Дмитриевка!E17+Кебезень!E17+'Курмач Байгол'!E17+Майск!E17+'Озеро Куреево'!E17+Тондошка!E17+Турочак!E17</f>
        <v>1187.4199999999998</v>
      </c>
    </row>
    <row r="18" spans="1:7" ht="27" thickBot="1" x14ac:dyDescent="0.3">
      <c r="A18" s="7" t="s">
        <v>53</v>
      </c>
      <c r="B18" s="28">
        <f>Артыбаш!B18+Бийка!B18+Дмитриевка!B18+Кебезень!B18+'Курмач Байгол'!B18+Майск!B18+'Озеро Куреево'!B18+Тондошка!B18+Турочак!B18</f>
        <v>1067.25</v>
      </c>
      <c r="C18" s="28">
        <f>Артыбаш!C18+Бийка!C18+Дмитриевка!C18+Кебезень!C18+'Курмач Байгол'!C18+Майск!C18+'Озеро Куреево'!C18+Тондошка!C18+Турочак!C18</f>
        <v>990.6099999999999</v>
      </c>
      <c r="D18" s="28">
        <f>Артыбаш!D18+Бийка!D18+Дмитриевка!D18+Кебезень!D18+'Курмач Байгол'!D18+Майск!D18+'Озеро Куреево'!D18+Тондошка!D18+Турочак!D18</f>
        <v>1471.5</v>
      </c>
      <c r="E18" s="28">
        <f>Артыбаш!E18+Бийка!E18+Дмитриевка!E18+Кебезень!E18+'Курмач Байгол'!E18+Майск!E18+'Озеро Куреево'!E18+Тондошка!E18+Турочак!E18</f>
        <v>807.90999999999985</v>
      </c>
    </row>
    <row r="19" spans="1:7" ht="27" thickBot="1" x14ac:dyDescent="0.3">
      <c r="A19" s="7" t="s">
        <v>14</v>
      </c>
      <c r="B19" s="28">
        <f>Артыбаш!B19+Бийка!B19+Дмитриевка!B19+Кебезень!B19+'Курмач Байгол'!B19+Майск!B19+'Озеро Куреево'!B19+Тондошка!B19+Турочак!B19</f>
        <v>3033.0799999999995</v>
      </c>
      <c r="C19" s="28">
        <f>Артыбаш!C19+Бийка!C19+Дмитриевка!C19+Кебезень!C19+'Курмач Байгол'!C19+Майск!C19+'Озеро Куреево'!C19+Тондошка!C19+Турочак!C19</f>
        <v>2127.52</v>
      </c>
      <c r="D19" s="28">
        <f>Артыбаш!D19+Бийка!D19+Дмитриевка!D19+Кебезень!D19+'Курмач Байгол'!D19+Майск!D19+'Озеро Куреево'!D19+Тондошка!D19+Турочак!D19</f>
        <v>940.42</v>
      </c>
      <c r="E19" s="51">
        <f>Артыбаш!E19+Бийка!E19+Дмитриевка!E19+Кебезень!E19+'Курмач Байгол'!E19+Майск!E19+'Озеро Куреево'!E19+Тондошка!E19+Турочак!E19</f>
        <v>2004.18</v>
      </c>
      <c r="G19" s="27"/>
    </row>
    <row r="20" spans="1:7" ht="16.5" thickBot="1" x14ac:dyDescent="0.3">
      <c r="A20" s="7" t="s">
        <v>16</v>
      </c>
      <c r="B20" s="28">
        <f>Артыбаш!B20+Бийка!B20+Дмитриевка!B20+Кебезень!B20+'Курмач Байгол'!B20+Майск!B20+'Озеро Куреево'!B20+Тондошка!B20+Турочак!B20</f>
        <v>48.8</v>
      </c>
      <c r="C20" s="28">
        <f>Артыбаш!C20+Бийка!C20+Дмитриевка!C20+Кебезень!C20+'Курмач Байгол'!C20+Майск!C20+'Озеро Куреево'!C20+Тондошка!C20+Турочак!C20</f>
        <v>58.48</v>
      </c>
      <c r="D20" s="28">
        <f>Артыбаш!D20+Бийка!D20+Дмитриевка!D20+Кебезень!D20+'Курмач Байгол'!D20+Майск!D20+'Озеро Куреево'!D20+Тондошка!D20+Турочак!D20</f>
        <v>79.61</v>
      </c>
      <c r="E20" s="51">
        <f>Артыбаш!E20+Бийка!E20+Дмитриевка!E20+Кебезень!E20+'Курмач Байгол'!E20+Майск!E20+'Озеро Куреево'!E20+Тондошка!E20+Турочак!E20</f>
        <v>83.21</v>
      </c>
      <c r="G20" s="27"/>
    </row>
    <row r="21" spans="1:7" ht="16.5" thickBot="1" x14ac:dyDescent="0.3">
      <c r="A21" s="7" t="s">
        <v>17</v>
      </c>
      <c r="B21" s="28">
        <f>Артыбаш!B21+Бийка!B21+Дмитриевка!B21+Кебезень!B21+'Курмач Байгол'!B21+Майск!B21+'Озеро Куреево'!B21+Тондошка!B21+Турочак!B21</f>
        <v>-3.5100000000000051</v>
      </c>
      <c r="C21" s="28">
        <f>Артыбаш!C21+Бийка!C21+Дмитриевка!C21+Кебезень!C21+'Курмач Байгол'!C21+Майск!C21+'Озеро Куреево'!C21+Тондошка!C21+Турочак!C21</f>
        <v>141.43</v>
      </c>
      <c r="D21" s="28">
        <f>Артыбаш!D21+Бийка!D21+Дмитриевка!D21+Кебезень!D21+'Курмач Байгол'!D21+Майск!D21+'Озеро Куреево'!D21+Тондошка!D21+Турочак!D21</f>
        <v>-64.759999999999991</v>
      </c>
      <c r="E21" s="28">
        <f>Артыбаш!E21+Бийка!E21+Дмитриевка!E21+Кебезень!E21+'Курмач Байгол'!E21+Майск!E21+'Озеро Куреево'!E21+Тондошка!E21+Турочак!E21</f>
        <v>5.8500000000000014</v>
      </c>
    </row>
    <row r="22" spans="1:7" s="29" customFormat="1" ht="16.5" thickBot="1" x14ac:dyDescent="0.3">
      <c r="A22" s="5" t="s">
        <v>18</v>
      </c>
      <c r="B22" s="30">
        <f>Артыбаш!B22+Бийка!B22+Дмитриевка!B22+Кебезень!B22+'Курмач Байгол'!B22+Майск!B22+'Озеро Куреево'!B22+Тондошка!B22+Турочак!B22</f>
        <v>30836.489999999998</v>
      </c>
      <c r="C22" s="30">
        <f>Артыбаш!C22+Бийка!C22+Дмитриевка!C22+Кебезень!C22+'Курмач Байгол'!C22+Майск!C22+'Озеро Куреево'!C22+Тондошка!C22+Турочак!C22</f>
        <v>75811.839999999997</v>
      </c>
      <c r="D22" s="30">
        <f>Артыбаш!D22+Бийка!D22+Дмитриевка!D22+Кебезень!D22+'Курмач Байгол'!D22+Майск!D22+'Озеро Куреево'!D22+Тондошка!D22+Турочак!D22</f>
        <v>26267.739999999998</v>
      </c>
      <c r="E22" s="30">
        <f>Артыбаш!E22+Бийка!E22+Дмитриевка!E22+Кебезень!E22+'Курмач Байгол'!E22+Майск!E22+'Озеро Куреево'!E22+Тондошка!E22+Турочак!E22</f>
        <v>15044.470000000001</v>
      </c>
    </row>
    <row r="23" spans="1:7" ht="16.5" thickBot="1" x14ac:dyDescent="0.3">
      <c r="A23" s="7" t="s">
        <v>67</v>
      </c>
      <c r="B23" s="31">
        <f>Артыбаш!B23+Бийка!B23+Дмитриевка!B23+Кебезень!B23+'Курмач Байгол'!B23+Майск!B23+'Озеро Куреево'!B23+Тондошка!B23+Турочак!B23</f>
        <v>11389.079999999998</v>
      </c>
      <c r="C23" s="31">
        <f>Артыбаш!C23+Бийка!C23+Дмитриевка!C23+Кебезень!C23+'Курмач Байгол'!C23+Майск!C23+'Озеро Куреево'!C23+Тондошка!C23+Турочак!C23</f>
        <v>21205.09</v>
      </c>
      <c r="D23" s="31">
        <f>Артыбаш!D23+Бийка!D23+Дмитриевка!D23+Кебезень!D23+'Курмач Байгол'!D23+Майск!D23+'Озеро Куреево'!D23+Тондошка!D23+Турочак!D23</f>
        <v>4025.03</v>
      </c>
      <c r="E23" s="31">
        <f>Артыбаш!E23+Бийка!E23+Дмитриевка!E23+Кебезень!E23+'Курмач Байгол'!E23+Майск!E23+'Озеро Куреево'!E23+Тондошка!E23+Турочак!E23</f>
        <v>465.87</v>
      </c>
    </row>
    <row r="24" spans="1:7" ht="16.5" thickBot="1" x14ac:dyDescent="0.3">
      <c r="A24" s="7" t="s">
        <v>68</v>
      </c>
      <c r="B24" s="31">
        <f>Артыбаш!B24+Бийка!B24+Дмитриевка!B24+Кебезень!B24+'Курмач Байгол'!B24+Майск!B24+'Озеро Куреево'!B24+Тондошка!B24+Турочак!B24</f>
        <v>327.2</v>
      </c>
      <c r="C24" s="31">
        <f>Артыбаш!C24+Бийка!C24+Дмитриевка!C24+Кебезень!C24+'Курмач Байгол'!C24+Майск!C24+'Озеро Куреево'!C24+Тондошка!C24+Турочак!C24</f>
        <v>342.99999999999994</v>
      </c>
      <c r="D24" s="31">
        <f>Артыбаш!D24+Бийка!D24+Дмитриевка!D24+Кебезень!D24+'Курмач Байгол'!D24+Майск!D24+'Озеро Куреево'!D24+Тондошка!D24+Турочак!D24</f>
        <v>9608.7799999999988</v>
      </c>
      <c r="E24" s="31">
        <f>Артыбаш!E24+Бийка!E24+Дмитриевка!E24+Кебезень!E24+'Курмач Байгол'!E24+Майск!E24+'Озеро Куреево'!E24+Тондошка!E24+Турочак!E24</f>
        <v>505.30000000000007</v>
      </c>
    </row>
    <row r="25" spans="1:7" ht="16.5" thickBot="1" x14ac:dyDescent="0.3">
      <c r="A25" s="7" t="s">
        <v>69</v>
      </c>
      <c r="B25" s="31">
        <f>Артыбаш!B25+Бийка!B25+Дмитриевка!B25+Кебезень!B25+'Курмач Байгол'!B25+Майск!B25+'Озеро Куреево'!B25+Тондошка!B25+Турочак!B25</f>
        <v>17867.170000000002</v>
      </c>
      <c r="C25" s="31">
        <f>Артыбаш!C25+Бийка!C25+Дмитриевка!C25+Кебезень!C25+'Курмач Байгол'!C25+Майск!C25+'Озеро Куреево'!C25+Тондошка!C25+Турочак!C25</f>
        <v>16459.2</v>
      </c>
      <c r="D25" s="31">
        <f>Артыбаш!D25+Бийка!D25+Дмитриевка!D25+Кебезень!D25+'Курмач Байгол'!D25+Майск!D25+'Озеро Куреево'!D25+Тондошка!D25+Турочак!D25</f>
        <v>6947</v>
      </c>
      <c r="E25" s="31">
        <f>Артыбаш!E25+Бийка!E25+Дмитриевка!E25+Кебезень!E25+'Курмач Байгол'!E25+Майск!E25+'Озеро Куреево'!E25+Тондошка!E25+Турочак!E25</f>
        <v>8064.7999999999993</v>
      </c>
    </row>
    <row r="26" spans="1:7" ht="16.5" thickBot="1" x14ac:dyDescent="0.3">
      <c r="A26" s="7" t="s">
        <v>21</v>
      </c>
      <c r="B26" s="31">
        <f>Артыбаш!B26+Бийка!B26+Дмитриевка!B26+Кебезень!B26+'Курмач Байгол'!B26+Майск!B26+'Озеро Куреево'!B26+Тондошка!B26+Турочак!B26</f>
        <v>1253.04</v>
      </c>
      <c r="C26" s="31">
        <f>Артыбаш!C26+Бийка!C26+Дмитриевка!C26+Кебезень!C26+'Курмач Байгол'!C26+Майск!C26+'Озеро Куреево'!C26+Тондошка!C26+Турочак!C26</f>
        <v>37804.550000000003</v>
      </c>
      <c r="D26" s="31">
        <f>Артыбаш!D26+Бийка!D26+Дмитриевка!D26+Кебезень!D26+'Курмач Байгол'!D26+Майск!D26+'Озеро Куреево'!D26+Тондошка!D26+Турочак!D26</f>
        <v>5686.93</v>
      </c>
      <c r="E26" s="31">
        <f>Артыбаш!E26+Бийка!E26+Дмитриевка!E26+Кебезень!E26+'Курмач Байгол'!E26+Майск!E26+'Озеро Куреево'!E26+Тондошка!E26+Турочак!E26</f>
        <v>6008.5</v>
      </c>
    </row>
    <row r="27" spans="1:7" ht="16.5" thickBot="1" x14ac:dyDescent="0.3">
      <c r="A27" s="5" t="s">
        <v>22</v>
      </c>
      <c r="B27" s="28">
        <f>B7-B24</f>
        <v>54336.209999999992</v>
      </c>
      <c r="C27" s="28">
        <f t="shared" ref="C27:D27" si="0">C7-C24</f>
        <v>104124.37000000001</v>
      </c>
      <c r="D27" s="28">
        <f t="shared" si="0"/>
        <v>35790.639999999999</v>
      </c>
      <c r="E27" s="28">
        <f t="shared" ref="E27" si="1">E7-E24</f>
        <v>34118.15</v>
      </c>
    </row>
    <row r="28" spans="1:7" ht="16.5" thickBot="1" x14ac:dyDescent="0.3">
      <c r="A28" s="3" t="s">
        <v>23</v>
      </c>
      <c r="B28" s="28">
        <f>Артыбаш!B28+Бийка!B28+Дмитриевка!B28+Кебезень!B28+'Курмач Байгол'!B28+Майск!B28+'Озеро Куреево'!B28+Тондошка!B28+Турочак!B28</f>
        <v>0</v>
      </c>
      <c r="C28" s="28">
        <f>Артыбаш!C28+Бийка!C28+Дмитриевка!C28+Кебезень!C28+'Курмач Байгол'!C28+Майск!C28+'Озеро Куреево'!C28+Тондошка!C28+Турочак!C28</f>
        <v>0</v>
      </c>
      <c r="D28" s="28">
        <f>Артыбаш!D28+Бийка!D28+Дмитриевка!D28+Кебезень!D28+'Курмач Байгол'!D28+Майск!D28+'Озеро Куреево'!D28+Тондошка!D28+Турочак!D28</f>
        <v>0</v>
      </c>
      <c r="E28" s="28">
        <f>Артыбаш!E28+Бийка!E28+Дмитриевка!E28+Кебезень!E28+'Курмач Байгол'!E28+Майск!E28+'Озеро Куреево'!E28+Тондошка!E28+Турочак!E28</f>
        <v>0</v>
      </c>
    </row>
    <row r="29" spans="1:7" ht="16.5" thickBot="1" x14ac:dyDescent="0.3">
      <c r="A29" s="7" t="s">
        <v>2</v>
      </c>
      <c r="B29" s="28">
        <f>Артыбаш!B29+Бийка!B29+Дмитриевка!B29+Кебезень!B29+'Курмач Байгол'!B29+Майск!B29+'Озеро Куреево'!B29+Тондошка!B29+Турочак!B29</f>
        <v>55737.64</v>
      </c>
      <c r="C29" s="28">
        <f>Артыбаш!C29+Бийка!C29+Дмитриевка!C29+Кебезень!C29+'Курмач Байгол'!C29+Майск!C29+'Озеро Куреево'!C29+Тондошка!C29+Турочак!C29</f>
        <v>104608.89</v>
      </c>
      <c r="D29" s="28">
        <f>Артыбаш!D29+Бийка!D29+Дмитриевка!D29+Кебезень!D29+'Курмач Байгол'!D29+Майск!D29+'Озеро Куреево'!D29+Тондошка!D29+Турочак!D29</f>
        <v>46126.93</v>
      </c>
      <c r="E29" s="28">
        <f>Артыбаш!E29+Бийка!E29+Дмитриевка!E29+Кебезень!E29+'Курмач Байгол'!E29+Майск!E29+'Озеро Куреево'!E29+Тондошка!E29+Турочак!E29</f>
        <v>34115.94</v>
      </c>
    </row>
    <row r="30" spans="1:7" ht="16.5" thickBot="1" x14ac:dyDescent="0.3">
      <c r="A30" s="7" t="s">
        <v>24</v>
      </c>
      <c r="B30" s="28">
        <f>Артыбаш!B30+Бийка!B30+Дмитриевка!B30+Кебезень!B30+'Курмач Байгол'!B30+Майск!B30+'Озеро Куреево'!B30+Тондошка!B30+Турочак!B30</f>
        <v>14609.369999999999</v>
      </c>
      <c r="C30" s="28">
        <f>Артыбаш!C30+Бийка!C30+Дмитриевка!C30+Кебезень!C30+'Курмач Байгол'!C30+Майск!C30+'Озеро Куреево'!C30+Тондошка!C30+Турочак!C30</f>
        <v>13996.920000000002</v>
      </c>
      <c r="D30" s="28">
        <f>Артыбаш!D30+Бийка!D30+Дмитриевка!D30+Кебезень!D30+'Курмач Байгол'!D30+Майск!D30+'Озеро Куреево'!D30+Тондошка!D30+Турочак!D30</f>
        <v>11543.92</v>
      </c>
      <c r="E30" s="28">
        <f>Артыбаш!E30+Бийка!E30+Дмитриевка!E30+Кебезень!E30+'Курмач Байгол'!E30+Майск!E30+'Озеро Куреево'!E30+Тондошка!E30+Турочак!E30</f>
        <v>10785.57</v>
      </c>
    </row>
    <row r="31" spans="1:7" ht="39.75" thickBot="1" x14ac:dyDescent="0.3">
      <c r="A31" s="7" t="s">
        <v>25</v>
      </c>
      <c r="B31" s="28">
        <f>Артыбаш!B31+Бийка!B31+Дмитриевка!B31+Кебезень!B31+'Курмач Байгол'!B31+Майск!B31+'Озеро Куреево'!B31+Тондошка!B31+Турочак!B31</f>
        <v>453.05</v>
      </c>
      <c r="C31" s="28">
        <f>Артыбаш!C31+Бийка!C31+Дмитриевка!C31+Кебезень!C31+'Курмач Байгол'!C31+Майск!C31+'Озеро Куреево'!C31+Тондошка!C31+Турочак!C31</f>
        <v>481.49</v>
      </c>
      <c r="D31" s="28">
        <f>Артыбаш!D31+Бийка!D31+Дмитриевка!D31+Кебезень!D31+'Курмач Байгол'!D31+Майск!D31+'Озеро Куреево'!D31+Тондошка!D31+Турочак!D31</f>
        <v>479.02</v>
      </c>
      <c r="E31" s="28">
        <f>Артыбаш!E31+Бийка!E31+Дмитриевка!E31+Кебезень!E31+'Курмач Байгол'!E31+Майск!E31+'Озеро Куреево'!E31+Тондошка!E31+Турочак!E31</f>
        <v>465.24</v>
      </c>
    </row>
    <row r="32" spans="1:7" ht="27" thickBot="1" x14ac:dyDescent="0.3">
      <c r="A32" s="7" t="s">
        <v>26</v>
      </c>
      <c r="B32" s="28">
        <f>Артыбаш!B32+Бийка!B32+Дмитриевка!B32+Кебезень!B32+'Курмач Байгол'!B32+Майск!B32+'Озеро Куреево'!B32+Тондошка!B32+Турочак!B32</f>
        <v>14300.34</v>
      </c>
      <c r="C32" s="28">
        <f>Артыбаш!C32+Бийка!C32+Дмитриевка!C32+Кебезень!C32+'Курмач Байгол'!C32+Майск!C32+'Озеро Куреево'!C32+Тондошка!C32+Турочак!C32</f>
        <v>13850.39</v>
      </c>
      <c r="D32" s="28">
        <f>Артыбаш!D32+Бийка!D32+Дмитриевка!D32+Кебезень!D32+'Курмач Байгол'!D32+Майск!D32+'Озеро Куреево'!D32+Тондошка!D32+Турочак!D32</f>
        <v>11243.99</v>
      </c>
      <c r="E32" s="28">
        <f>Артыбаш!E32+Бийка!E32+Дмитриевка!E32+Кебезень!E32+'Курмач Байгол'!E32+Майск!E32+'Озеро Куреево'!E32+Тондошка!E32+Турочак!E32</f>
        <v>10153.34</v>
      </c>
    </row>
    <row r="33" spans="1:5" ht="39.75" thickBot="1" x14ac:dyDescent="0.3">
      <c r="A33" s="7" t="s">
        <v>47</v>
      </c>
      <c r="B33" s="28">
        <f>Артыбаш!B33+Бийка!B33+Дмитриевка!B33+Кебезень!B33+'Курмач Байгол'!B33+Майск!B33+'Озеро Куреево'!B33+Тондошка!B33+Турочак!B33</f>
        <v>10040.77</v>
      </c>
      <c r="C33" s="28">
        <f>Артыбаш!C33+Бийка!C33+Дмитриевка!C33+Кебезень!C33+'Курмач Байгол'!C33+Майск!C33+'Озеро Куреево'!C33+Тондошка!C33+Турочак!C33</f>
        <v>9255.58</v>
      </c>
      <c r="D33" s="28">
        <f>Артыбаш!D33+Бийка!D33+Дмитриевка!D33+Кебезень!D33+'Курмач Байгол'!D33+Майск!D33+'Озеро Куреево'!D33+Тондошка!D33+Турочак!D33</f>
        <v>7453.09</v>
      </c>
      <c r="E33" s="28">
        <f>Артыбаш!E33+Бийка!E33+Дмитриевка!E33+Кебезень!E33+'Курмач Байгол'!E33+Майск!E33+'Озеро Куреево'!E33+Тондошка!E33+Турочак!E33</f>
        <v>5899.2699999999995</v>
      </c>
    </row>
    <row r="34" spans="1:5" ht="27" thickBot="1" x14ac:dyDescent="0.3">
      <c r="A34" s="7" t="s">
        <v>28</v>
      </c>
      <c r="B34" s="28">
        <f>Артыбаш!B34+Бийка!B34+Дмитриевка!B34+Кебезень!B34+'Курмач Байгол'!B34+Майск!B34+'Озеро Куреево'!B34+Тондошка!B34+Турочак!B34</f>
        <v>201</v>
      </c>
      <c r="C34" s="28">
        <f>Артыбаш!C34+Бийка!C34+Дмитриевка!C34+Кебезень!C34+'Курмач Байгол'!C34+Майск!C34+'Озеро Куреево'!C34+Тондошка!C34+Турочак!C34</f>
        <v>235.58999999999997</v>
      </c>
      <c r="D34" s="28">
        <f>Артыбаш!D34+Бийка!D34+Дмитриевка!D34+Кебезень!D34+'Курмач Байгол'!D34+Майск!D34+'Озеро Куреево'!D34+Тондошка!D34+Турочак!D34</f>
        <v>102.96000000000001</v>
      </c>
      <c r="E34" s="28">
        <f>Артыбаш!E34+Бийка!E34+Дмитриевка!E34+Кебезень!E34+'Курмач Байгол'!E34+Майск!E34+'Озеро Куреево'!E34+Тондошка!E34+Турочак!E34</f>
        <v>154.92000000000002</v>
      </c>
    </row>
    <row r="35" spans="1:5" ht="16.5" thickBot="1" x14ac:dyDescent="0.3">
      <c r="A35" s="7" t="s">
        <v>70</v>
      </c>
      <c r="B35" s="28">
        <f>Артыбаш!B35+Бийка!B35+Дмитриевка!B35+Кебезень!B35+'Курмач Байгол'!B35+Майск!B35+'Озеро Куреево'!B35+Тондошка!B35+Турочак!B35</f>
        <v>9928.25</v>
      </c>
      <c r="C35" s="28">
        <f>Артыбаш!C35+Бийка!C35+Дмитриевка!C35+Кебезень!C35+'Курмач Байгол'!C35+Майск!C35+'Озеро Куреево'!C35+Тондошка!C35+Турочак!C35</f>
        <v>64098.64</v>
      </c>
      <c r="D35" s="28">
        <f>Артыбаш!D35+Бийка!D35+Дмитриевка!D35+Кебезень!D35+'Курмач Байгол'!D35+Майск!D35+'Озеро Куреево'!D35+Тондошка!D35+Турочак!D35</f>
        <v>11637.900000000001</v>
      </c>
      <c r="E35" s="28">
        <f>Артыбаш!E35+Бийка!E35+Дмитриевка!E35+Кебезень!E35+'Курмач Байгол'!E35+Майск!E35+'Озеро Куреево'!E35+Тондошка!E35+Турочак!E35</f>
        <v>8066.42</v>
      </c>
    </row>
    <row r="36" spans="1:5" ht="16.5" thickBot="1" x14ac:dyDescent="0.3">
      <c r="A36" s="7" t="s">
        <v>33</v>
      </c>
      <c r="B36" s="28">
        <f>Артыбаш!B36+Бийка!B36+Дмитриевка!B36+Кебезень!B36+'Курмач Байгол'!B36+Майск!B36+'Озеро Куреево'!B36+Тондошка!B36+Турочак!B36</f>
        <v>23184.989999999998</v>
      </c>
      <c r="C36" s="28">
        <f>Артыбаш!C36+Бийка!C36+Дмитриевка!C36+Кебезень!C36+'Курмач Байгол'!C36+Майск!C36+'Озеро Куреево'!C36+Тондошка!C36+Турочак!C36</f>
        <v>19257.949999999997</v>
      </c>
      <c r="D36" s="28">
        <f>Артыбаш!D36+Бийка!D36+Дмитриевка!D36+Кебезень!D36+'Курмач Байгол'!D36+Майск!D36+'Озеро Куреево'!D36+Тондошка!D36+Турочак!D36</f>
        <v>16160.69</v>
      </c>
      <c r="E36" s="28">
        <f>Артыбаш!E36+Бийка!E36+Дмитриевка!E36+Кебезень!E36+'Курмач Байгол'!E36+Майск!E36+'Озеро Куреево'!E36+Тондошка!E36+Турочак!E36</f>
        <v>9098.59</v>
      </c>
    </row>
    <row r="37" spans="1:5" ht="16.5" thickBot="1" x14ac:dyDescent="0.3">
      <c r="A37" s="7" t="s">
        <v>48</v>
      </c>
      <c r="B37" s="28">
        <f>Артыбаш!B37+Бийка!B37+Дмитриевка!B37+Кебезень!B37+'Курмач Байгол'!B37+Майск!B37+'Озеро Куреево'!B37+Тондошка!B37+Турочак!B37</f>
        <v>6234.36</v>
      </c>
      <c r="C37" s="28">
        <f>Артыбаш!C37+Бийка!C37+Дмитриевка!C37+Кебезень!C37+'Курмач Байгол'!C37+Майск!C37+'Озеро Куреево'!C37+Тондошка!C37+Турочак!C37</f>
        <v>3212.81</v>
      </c>
      <c r="D37" s="28">
        <f>Артыбаш!D37+Бийка!D37+Дмитриевка!D37+Кебезень!D37+'Курмач Байгол'!D37+Майск!D37+'Озеро Куреево'!D37+Тондошка!D37+Турочак!D37</f>
        <v>3050.0100000000007</v>
      </c>
      <c r="E37" s="28">
        <f>Артыбаш!E37+Бийка!E37+Дмитриевка!E37+Кебезень!E37+'Курмач Байгол'!E37+Майск!E37+'Озеро Куреево'!E37+Тондошка!E37+Турочак!E37</f>
        <v>1884.97</v>
      </c>
    </row>
    <row r="38" spans="1:5" ht="16.5" thickBot="1" x14ac:dyDescent="0.3">
      <c r="A38" s="7" t="s">
        <v>39</v>
      </c>
      <c r="B38" s="28">
        <f>Артыбаш!B38+Бийка!B38+Дмитриевка!B38+Кебезень!B38+'Курмач Байгол'!B38+Майск!B38+'Озеро Куреево'!B38+Тондошка!B38+Турочак!B38</f>
        <v>1204.6599999999999</v>
      </c>
      <c r="C38" s="28">
        <f>Артыбаш!C38+Бийка!C38+Дмитриевка!C38+Кебезень!C38+'Курмач Байгол'!C38+Майск!C38+'Озеро Куреево'!C38+Тондошка!C38+Турочак!C38</f>
        <v>3253.1399999999994</v>
      </c>
      <c r="D38" s="28">
        <f>Артыбаш!D38+Бийка!D38+Дмитриевка!D38+Кебезень!D38+'Курмач Байгол'!D38+Майск!D38+'Озеро Куреево'!D38+Тондошка!D38+Турочак!D38</f>
        <v>3064.2200000000003</v>
      </c>
      <c r="E38" s="28">
        <f>Артыбаш!E38+Бийка!E38+Дмитриевка!E38+Кебезень!E38+'Курмач Байгол'!E38+Майск!E38+'Озеро Куреево'!E38+Тондошка!E38+Турочак!E38</f>
        <v>3551.1299999999997</v>
      </c>
    </row>
    <row r="39" spans="1:5" ht="16.5" thickBot="1" x14ac:dyDescent="0.3">
      <c r="A39" s="7" t="s">
        <v>40</v>
      </c>
      <c r="B39" s="28">
        <f>Артыбаш!B39+Бийка!B39+Дмитриевка!B39+Кебезень!B39+'Курмач Байгол'!B39+Майск!B39+'Озеро Куреево'!B39+Тондошка!B39+Турочак!B39</f>
        <v>34.64</v>
      </c>
      <c r="C39" s="28">
        <f>Артыбаш!C39+Бийка!C39+Дмитриевка!C39+Кебезень!C39+'Курмач Байгол'!C39+Майск!C39+'Озеро Куреево'!C39+Тондошка!C39+Турочак!C39</f>
        <v>161.09</v>
      </c>
      <c r="D39" s="28">
        <f>Артыбаш!D39+Бийка!D39+Дмитриевка!D39+Кебезень!D39+'Курмач Байгол'!D39+Майск!D39+'Озеро Куреево'!D39+Тондошка!D39+Турочак!D39</f>
        <v>76.12</v>
      </c>
      <c r="E39" s="28">
        <f>Артыбаш!E39+Бийка!E39+Дмитриевка!E39+Кебезень!E39+'Курмач Байгол'!E39+Майск!E39+'Озеро Куреево'!E39+Тондошка!E39+Турочак!E39</f>
        <v>69.039999999999992</v>
      </c>
    </row>
  </sheetData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F25" sqref="F25"/>
    </sheetView>
  </sheetViews>
  <sheetFormatPr defaultRowHeight="15" x14ac:dyDescent="0.25"/>
  <cols>
    <col min="1" max="1" width="54.85546875" customWidth="1"/>
    <col min="2" max="2" width="12.42578125" bestFit="1" customWidth="1"/>
    <col min="3" max="3" width="15.42578125" customWidth="1"/>
    <col min="4" max="4" width="15.140625" customWidth="1"/>
    <col min="5" max="5" width="12.42578125" customWidth="1"/>
  </cols>
  <sheetData>
    <row r="1" spans="1:5" x14ac:dyDescent="0.25">
      <c r="A1" s="12" t="s">
        <v>52</v>
      </c>
    </row>
    <row r="2" spans="1:5" x14ac:dyDescent="0.25">
      <c r="A2" s="12" t="s">
        <v>73</v>
      </c>
    </row>
    <row r="3" spans="1:5" x14ac:dyDescent="0.25">
      <c r="A3" s="13"/>
    </row>
    <row r="4" spans="1:5" ht="15.75" thickBot="1" x14ac:dyDescent="0.3">
      <c r="A4" s="12" t="s">
        <v>44</v>
      </c>
    </row>
    <row r="5" spans="1:5" ht="15.75" thickBot="1" x14ac:dyDescent="0.3">
      <c r="A5" s="1" t="s">
        <v>0</v>
      </c>
      <c r="B5" s="2">
        <v>2013</v>
      </c>
      <c r="C5" s="2">
        <v>2014</v>
      </c>
      <c r="D5" s="2">
        <v>2015</v>
      </c>
      <c r="E5" s="42">
        <v>2016</v>
      </c>
    </row>
    <row r="6" spans="1:5" ht="39.75" thickBot="1" x14ac:dyDescent="0.3">
      <c r="A6" s="3" t="s">
        <v>1</v>
      </c>
      <c r="B6" s="23"/>
      <c r="C6" s="23"/>
      <c r="D6" s="33"/>
      <c r="E6" s="39"/>
    </row>
    <row r="7" spans="1:5" ht="16.5" thickBot="1" x14ac:dyDescent="0.3">
      <c r="A7" s="5" t="s">
        <v>2</v>
      </c>
      <c r="B7" s="20">
        <f>SUM(B8:B22)</f>
        <v>9299.0999999999985</v>
      </c>
      <c r="C7" s="20">
        <f t="shared" ref="C7" si="0">SUM(C8:C22)</f>
        <v>11937.839999999998</v>
      </c>
      <c r="D7" s="47">
        <f>SUM(D8:D22)</f>
        <v>8454.5600000000013</v>
      </c>
      <c r="E7" s="47">
        <f>SUM(E8:E22)</f>
        <v>9170.36</v>
      </c>
    </row>
    <row r="8" spans="1:5" ht="16.5" thickBot="1" x14ac:dyDescent="0.3">
      <c r="A8" s="7" t="s">
        <v>3</v>
      </c>
      <c r="B8" s="16">
        <v>823.62</v>
      </c>
      <c r="C8" s="16">
        <v>777.11</v>
      </c>
      <c r="D8" s="35">
        <v>198.47</v>
      </c>
      <c r="E8" s="35">
        <v>115.87</v>
      </c>
    </row>
    <row r="9" spans="1:5" ht="16.5" thickBot="1" x14ac:dyDescent="0.3">
      <c r="A9" s="7" t="s">
        <v>63</v>
      </c>
      <c r="B9" s="16"/>
      <c r="C9" s="16">
        <v>883.64</v>
      </c>
      <c r="D9" s="35"/>
      <c r="E9" s="35"/>
    </row>
    <row r="10" spans="1:5" ht="27" thickBot="1" x14ac:dyDescent="0.3">
      <c r="A10" s="7" t="s">
        <v>5</v>
      </c>
      <c r="B10" s="17"/>
      <c r="C10" s="17">
        <v>530.5</v>
      </c>
      <c r="D10" s="36">
        <v>514.79999999999995</v>
      </c>
      <c r="E10" s="36">
        <v>786.9</v>
      </c>
    </row>
    <row r="11" spans="1:5" ht="16.5" thickBot="1" x14ac:dyDescent="0.3">
      <c r="A11" s="7" t="s">
        <v>6</v>
      </c>
      <c r="B11" s="16">
        <v>5.75</v>
      </c>
      <c r="C11" s="16">
        <v>0.03</v>
      </c>
      <c r="D11" s="35"/>
      <c r="E11" s="35"/>
    </row>
    <row r="12" spans="1:5" ht="27" thickBot="1" x14ac:dyDescent="0.3">
      <c r="A12" s="7" t="s">
        <v>64</v>
      </c>
      <c r="B12" s="16"/>
      <c r="C12" s="16">
        <v>9.89</v>
      </c>
      <c r="D12" s="35">
        <v>16.54</v>
      </c>
      <c r="E12" s="35">
        <v>45.16</v>
      </c>
    </row>
    <row r="13" spans="1:5" ht="15.75" thickBot="1" x14ac:dyDescent="0.3">
      <c r="A13" s="7" t="s">
        <v>45</v>
      </c>
      <c r="B13" s="17">
        <v>152.69</v>
      </c>
      <c r="C13" s="17">
        <v>130.28</v>
      </c>
      <c r="D13" s="36">
        <v>214.75</v>
      </c>
      <c r="E13" s="36">
        <v>239.74</v>
      </c>
    </row>
    <row r="14" spans="1:5" ht="16.5" thickBot="1" x14ac:dyDescent="0.3">
      <c r="A14" s="7" t="s">
        <v>46</v>
      </c>
      <c r="B14" s="16">
        <v>4526.6499999999996</v>
      </c>
      <c r="C14" s="16">
        <v>3440.52</v>
      </c>
      <c r="D14" s="35">
        <v>3428.7</v>
      </c>
      <c r="E14" s="35">
        <v>2885.23</v>
      </c>
    </row>
    <row r="15" spans="1:5" ht="16.5" thickBot="1" x14ac:dyDescent="0.3">
      <c r="A15" s="21" t="s">
        <v>9</v>
      </c>
      <c r="B15" s="16">
        <v>38.75</v>
      </c>
      <c r="C15" s="16">
        <v>46.65</v>
      </c>
      <c r="D15" s="35">
        <v>23.95</v>
      </c>
      <c r="E15" s="35">
        <v>46.28</v>
      </c>
    </row>
    <row r="16" spans="1:5" ht="27" thickBot="1" x14ac:dyDescent="0.3">
      <c r="A16" s="7" t="s">
        <v>10</v>
      </c>
      <c r="B16" s="16">
        <v>0</v>
      </c>
      <c r="C16" s="16"/>
      <c r="D16" s="35"/>
      <c r="E16" s="35"/>
    </row>
    <row r="17" spans="1:5" ht="27" thickBot="1" x14ac:dyDescent="0.3">
      <c r="A17" s="7" t="s">
        <v>11</v>
      </c>
      <c r="B17" s="16">
        <v>1182.4100000000001</v>
      </c>
      <c r="C17" s="16">
        <v>2052.44</v>
      </c>
      <c r="D17" s="35">
        <v>354.98</v>
      </c>
      <c r="E17" s="35">
        <v>493.56</v>
      </c>
    </row>
    <row r="18" spans="1:5" ht="27" thickBot="1" x14ac:dyDescent="0.3">
      <c r="A18" s="7" t="s">
        <v>53</v>
      </c>
      <c r="B18" s="16"/>
      <c r="C18" s="16"/>
      <c r="D18" s="35"/>
      <c r="E18" s="35"/>
    </row>
    <row r="19" spans="1:5" ht="27" thickBot="1" x14ac:dyDescent="0.3">
      <c r="A19" s="7" t="s">
        <v>14</v>
      </c>
      <c r="B19" s="17">
        <v>691.23</v>
      </c>
      <c r="C19" s="17">
        <v>1559.89</v>
      </c>
      <c r="D19" s="36">
        <v>794.55</v>
      </c>
      <c r="E19" s="36">
        <v>1740.22</v>
      </c>
    </row>
    <row r="20" spans="1:5" ht="15.75" thickBot="1" x14ac:dyDescent="0.3">
      <c r="A20" s="7" t="s">
        <v>16</v>
      </c>
      <c r="B20" s="17">
        <v>48.8</v>
      </c>
      <c r="C20" s="17">
        <v>52.48</v>
      </c>
      <c r="D20" s="36">
        <v>47.31</v>
      </c>
      <c r="E20" s="36">
        <v>53.1</v>
      </c>
    </row>
    <row r="21" spans="1:5" ht="15.75" thickBot="1" x14ac:dyDescent="0.3">
      <c r="A21" s="7" t="s">
        <v>17</v>
      </c>
      <c r="B21" s="17"/>
      <c r="C21" s="17">
        <v>21.31</v>
      </c>
      <c r="D21" s="36">
        <v>3.14</v>
      </c>
      <c r="E21" s="39">
        <v>16.510000000000002</v>
      </c>
    </row>
    <row r="22" spans="1:5" ht="16.5" thickBot="1" x14ac:dyDescent="0.3">
      <c r="A22" s="5" t="s">
        <v>18</v>
      </c>
      <c r="B22" s="24">
        <f>B23+B24+B25+B26</f>
        <v>1829.1999999999998</v>
      </c>
      <c r="C22" s="24">
        <f t="shared" ref="C22:D22" si="1">C23+C24+C25+C26</f>
        <v>2433.1</v>
      </c>
      <c r="D22" s="37">
        <f t="shared" si="1"/>
        <v>2857.37</v>
      </c>
      <c r="E22" s="57">
        <f>E23+E24+E25+E26</f>
        <v>2747.79</v>
      </c>
    </row>
    <row r="23" spans="1:5" ht="15.75" thickBot="1" x14ac:dyDescent="0.3">
      <c r="A23" s="7" t="s">
        <v>67</v>
      </c>
      <c r="B23" s="17">
        <v>138.6</v>
      </c>
      <c r="C23" s="17">
        <v>150</v>
      </c>
      <c r="D23" s="36">
        <v>264.58999999999997</v>
      </c>
      <c r="E23" s="39"/>
    </row>
    <row r="24" spans="1:5" ht="15.75" thickBot="1" x14ac:dyDescent="0.3">
      <c r="A24" s="7" t="s">
        <v>68</v>
      </c>
      <c r="B24" s="17">
        <v>54.5</v>
      </c>
      <c r="C24" s="14">
        <v>57.1</v>
      </c>
      <c r="D24" s="43">
        <v>1936.8</v>
      </c>
      <c r="E24" s="39">
        <v>169.2</v>
      </c>
    </row>
    <row r="25" spans="1:5" ht="15.75" thickBot="1" x14ac:dyDescent="0.3">
      <c r="A25" s="7" t="s">
        <v>69</v>
      </c>
      <c r="B25" s="17">
        <v>1636.1</v>
      </c>
      <c r="C25" s="14">
        <v>1362.4</v>
      </c>
      <c r="D25" s="43">
        <v>0</v>
      </c>
      <c r="E25" s="57">
        <v>489</v>
      </c>
    </row>
    <row r="26" spans="1:5" ht="15.75" thickBot="1" x14ac:dyDescent="0.3">
      <c r="A26" s="7" t="s">
        <v>21</v>
      </c>
      <c r="B26" s="17">
        <v>0</v>
      </c>
      <c r="C26" s="14">
        <v>863.6</v>
      </c>
      <c r="D26" s="43">
        <v>655.98</v>
      </c>
      <c r="E26" s="39">
        <v>2089.59</v>
      </c>
    </row>
    <row r="27" spans="1:5" ht="16.5" thickBot="1" x14ac:dyDescent="0.3">
      <c r="A27" s="5" t="s">
        <v>22</v>
      </c>
      <c r="B27" s="15">
        <f>B7-B24</f>
        <v>9244.5999999999985</v>
      </c>
      <c r="C27" s="15">
        <f t="shared" ref="C27:D27" si="2">C7-C24</f>
        <v>11880.739999999998</v>
      </c>
      <c r="D27" s="34">
        <f t="shared" si="2"/>
        <v>6517.7600000000011</v>
      </c>
      <c r="E27" s="39">
        <v>9170.36</v>
      </c>
    </row>
    <row r="28" spans="1:5" ht="15.75" thickBot="1" x14ac:dyDescent="0.3">
      <c r="A28" s="3" t="s">
        <v>23</v>
      </c>
      <c r="B28" s="18"/>
      <c r="C28" s="6"/>
      <c r="D28" s="41"/>
      <c r="E28" s="39"/>
    </row>
    <row r="29" spans="1:5" ht="16.5" thickBot="1" x14ac:dyDescent="0.3">
      <c r="A29" s="7" t="s">
        <v>2</v>
      </c>
      <c r="B29" s="15">
        <v>9413.6200000000008</v>
      </c>
      <c r="C29" s="9">
        <v>12391.26</v>
      </c>
      <c r="D29" s="44">
        <v>8455.14</v>
      </c>
      <c r="E29" s="39">
        <f>E30+E34+E35+E36+E37+E38+E39+169.2</f>
        <v>8566.43</v>
      </c>
    </row>
    <row r="30" spans="1:5" ht="15.75" thickBot="1" x14ac:dyDescent="0.3">
      <c r="A30" s="7" t="s">
        <v>24</v>
      </c>
      <c r="B30" s="19">
        <v>1338.46</v>
      </c>
      <c r="C30" s="11">
        <v>1428.09</v>
      </c>
      <c r="D30" s="45">
        <v>1356.58</v>
      </c>
      <c r="E30" s="39">
        <v>1401.54</v>
      </c>
    </row>
    <row r="31" spans="1:5" ht="39.75" thickBot="1" x14ac:dyDescent="0.3">
      <c r="A31" s="7" t="s">
        <v>25</v>
      </c>
      <c r="B31" s="17"/>
      <c r="C31" s="14"/>
      <c r="D31" s="43"/>
      <c r="E31" s="39"/>
    </row>
    <row r="32" spans="1:5" ht="27" thickBot="1" x14ac:dyDescent="0.3">
      <c r="A32" s="7" t="s">
        <v>26</v>
      </c>
      <c r="B32" s="17">
        <v>1338.46</v>
      </c>
      <c r="C32" s="14">
        <v>1428.1</v>
      </c>
      <c r="D32" s="43">
        <v>1086.6600000000001</v>
      </c>
      <c r="E32" s="39">
        <v>1124.22</v>
      </c>
    </row>
    <row r="33" spans="1:5" ht="39.75" thickBot="1" x14ac:dyDescent="0.3">
      <c r="A33" s="7" t="s">
        <v>47</v>
      </c>
      <c r="B33" s="17">
        <v>673.05</v>
      </c>
      <c r="C33" s="14">
        <v>779.65</v>
      </c>
      <c r="D33" s="43">
        <v>592.61</v>
      </c>
      <c r="E33" s="39">
        <v>496.12</v>
      </c>
    </row>
    <row r="34" spans="1:5" ht="27" thickBot="1" x14ac:dyDescent="0.3">
      <c r="A34" s="7" t="s">
        <v>28</v>
      </c>
      <c r="B34" s="16">
        <v>150</v>
      </c>
      <c r="C34" s="8">
        <v>137.54</v>
      </c>
      <c r="D34" s="46">
        <v>27.96</v>
      </c>
      <c r="E34" s="39">
        <v>94.51</v>
      </c>
    </row>
    <row r="35" spans="1:5" ht="16.5" thickBot="1" x14ac:dyDescent="0.3">
      <c r="A35" s="7" t="s">
        <v>29</v>
      </c>
      <c r="B35" s="16">
        <v>1875.32</v>
      </c>
      <c r="C35" s="8">
        <v>4237.05</v>
      </c>
      <c r="D35" s="46">
        <v>2527.38</v>
      </c>
      <c r="E35" s="39">
        <v>2377.9</v>
      </c>
    </row>
    <row r="36" spans="1:5" ht="16.5" thickBot="1" x14ac:dyDescent="0.3">
      <c r="A36" s="7" t="s">
        <v>33</v>
      </c>
      <c r="B36" s="16">
        <v>2816.92</v>
      </c>
      <c r="C36" s="8">
        <v>4004.95</v>
      </c>
      <c r="D36" s="46">
        <v>2423.9499999999998</v>
      </c>
      <c r="E36" s="39">
        <v>2887.78</v>
      </c>
    </row>
    <row r="37" spans="1:5" ht="16.5" thickBot="1" x14ac:dyDescent="0.3">
      <c r="A37" s="7" t="s">
        <v>48</v>
      </c>
      <c r="B37" s="16">
        <v>3086.24</v>
      </c>
      <c r="C37" s="8">
        <v>2357.63</v>
      </c>
      <c r="D37" s="46">
        <v>1863.66</v>
      </c>
      <c r="E37" s="39">
        <v>1441.53</v>
      </c>
    </row>
    <row r="38" spans="1:5" ht="16.5" thickBot="1" x14ac:dyDescent="0.3">
      <c r="A38" s="7" t="s">
        <v>39</v>
      </c>
      <c r="B38" s="16">
        <v>77.180000000000007</v>
      </c>
      <c r="C38" s="8">
        <v>99.64</v>
      </c>
      <c r="D38" s="46">
        <v>90.21</v>
      </c>
      <c r="E38" s="39">
        <v>189.47</v>
      </c>
    </row>
    <row r="39" spans="1:5" ht="16.5" thickBot="1" x14ac:dyDescent="0.3">
      <c r="A39" s="7" t="s">
        <v>40</v>
      </c>
      <c r="B39" s="16">
        <v>0</v>
      </c>
      <c r="C39" s="8">
        <v>19.5</v>
      </c>
      <c r="D39" s="46">
        <v>7</v>
      </c>
      <c r="E39" s="39">
        <v>4.5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2" sqref="E32"/>
    </sheetView>
  </sheetViews>
  <sheetFormatPr defaultRowHeight="15" x14ac:dyDescent="0.25"/>
  <cols>
    <col min="1" max="1" width="54.85546875" customWidth="1"/>
    <col min="2" max="2" width="11.28515625" bestFit="1" customWidth="1"/>
    <col min="3" max="3" width="13.140625" customWidth="1"/>
    <col min="4" max="4" width="12.42578125" customWidth="1"/>
    <col min="5" max="5" width="11" customWidth="1"/>
  </cols>
  <sheetData>
    <row r="1" spans="1:5" x14ac:dyDescent="0.25">
      <c r="A1" s="12" t="s">
        <v>54</v>
      </c>
    </row>
    <row r="2" spans="1:5" x14ac:dyDescent="0.25">
      <c r="A2" s="12" t="s">
        <v>74</v>
      </c>
    </row>
    <row r="3" spans="1:5" x14ac:dyDescent="0.25">
      <c r="A3" s="13"/>
    </row>
    <row r="4" spans="1:5" ht="15.75" thickBot="1" x14ac:dyDescent="0.3">
      <c r="A4" s="12" t="s">
        <v>44</v>
      </c>
    </row>
    <row r="5" spans="1:5" ht="15.75" thickBot="1" x14ac:dyDescent="0.3">
      <c r="A5" s="1" t="s">
        <v>0</v>
      </c>
      <c r="B5" s="2">
        <v>2013</v>
      </c>
      <c r="C5" s="2">
        <v>2014</v>
      </c>
      <c r="D5" s="2">
        <v>2015</v>
      </c>
      <c r="E5" s="42">
        <v>2016</v>
      </c>
    </row>
    <row r="6" spans="1:5" ht="39.75" thickBot="1" x14ac:dyDescent="0.3">
      <c r="A6" s="3" t="s">
        <v>1</v>
      </c>
      <c r="B6" s="4"/>
      <c r="C6" s="4"/>
      <c r="D6" s="41"/>
      <c r="E6" s="39"/>
    </row>
    <row r="7" spans="1:5" ht="16.5" thickBot="1" x14ac:dyDescent="0.3">
      <c r="A7" s="5" t="s">
        <v>2</v>
      </c>
      <c r="B7" s="20">
        <f>SUM(B8:B22)</f>
        <v>3242.3</v>
      </c>
      <c r="C7" s="15">
        <f>SUM(C8:C22)</f>
        <v>10747.27</v>
      </c>
      <c r="D7" s="34">
        <f>SUM(D8:D22)</f>
        <v>3756.49</v>
      </c>
      <c r="E7" s="34">
        <f>SUM(E8:E22)</f>
        <v>2011.66</v>
      </c>
    </row>
    <row r="8" spans="1:5" ht="16.5" thickBot="1" x14ac:dyDescent="0.3">
      <c r="A8" s="7" t="s">
        <v>3</v>
      </c>
      <c r="B8" s="16">
        <v>202.06</v>
      </c>
      <c r="C8" s="16">
        <v>247.09</v>
      </c>
      <c r="D8" s="35">
        <v>59.86</v>
      </c>
      <c r="E8" s="35">
        <v>50.14</v>
      </c>
    </row>
    <row r="9" spans="1:5" ht="16.5" thickBot="1" x14ac:dyDescent="0.3">
      <c r="A9" s="7" t="s">
        <v>63</v>
      </c>
      <c r="B9" s="16"/>
      <c r="C9" s="16">
        <v>95.77</v>
      </c>
      <c r="D9" s="35"/>
      <c r="E9" s="35"/>
    </row>
    <row r="10" spans="1:5" ht="27" thickBot="1" x14ac:dyDescent="0.3">
      <c r="A10" s="7" t="s">
        <v>5</v>
      </c>
      <c r="B10" s="17"/>
      <c r="C10" s="17">
        <v>66.03</v>
      </c>
      <c r="D10" s="36">
        <v>61.92</v>
      </c>
      <c r="E10" s="36">
        <v>72.84</v>
      </c>
    </row>
    <row r="11" spans="1:5" ht="16.5" thickBot="1" x14ac:dyDescent="0.3">
      <c r="A11" s="7" t="s">
        <v>6</v>
      </c>
      <c r="B11" s="17">
        <v>-1.22</v>
      </c>
      <c r="C11" s="16">
        <v>0.3</v>
      </c>
      <c r="D11" s="35">
        <v>1.1200000000000001</v>
      </c>
      <c r="E11" s="35">
        <v>1.53</v>
      </c>
    </row>
    <row r="12" spans="1:5" ht="27" thickBot="1" x14ac:dyDescent="0.3">
      <c r="A12" s="7" t="s">
        <v>64</v>
      </c>
      <c r="B12" s="17"/>
      <c r="C12" s="16"/>
      <c r="D12" s="35"/>
      <c r="E12" s="35"/>
    </row>
    <row r="13" spans="1:5" ht="15.75" thickBot="1" x14ac:dyDescent="0.3">
      <c r="A13" s="7" t="s">
        <v>45</v>
      </c>
      <c r="B13" s="17">
        <v>6.34</v>
      </c>
      <c r="C13" s="17">
        <v>6.28</v>
      </c>
      <c r="D13" s="36">
        <v>6.88</v>
      </c>
      <c r="E13" s="36">
        <v>7.6</v>
      </c>
    </row>
    <row r="14" spans="1:5" ht="16.5" thickBot="1" x14ac:dyDescent="0.3">
      <c r="A14" s="7" t="s">
        <v>46</v>
      </c>
      <c r="B14" s="16">
        <v>537</v>
      </c>
      <c r="C14" s="16">
        <v>353.33</v>
      </c>
      <c r="D14" s="35">
        <v>324.98</v>
      </c>
      <c r="E14" s="35">
        <v>166.57</v>
      </c>
    </row>
    <row r="15" spans="1:5" ht="16.5" thickBot="1" x14ac:dyDescent="0.3">
      <c r="A15" s="21" t="s">
        <v>9</v>
      </c>
      <c r="B15" s="16">
        <v>2.4</v>
      </c>
      <c r="C15" s="16">
        <v>26.72</v>
      </c>
      <c r="D15" s="35">
        <v>4.92</v>
      </c>
      <c r="E15" s="35">
        <v>7.11</v>
      </c>
    </row>
    <row r="16" spans="1:5" ht="27" thickBot="1" x14ac:dyDescent="0.3">
      <c r="A16" s="7" t="s">
        <v>10</v>
      </c>
      <c r="B16" s="16"/>
      <c r="C16" s="16"/>
      <c r="D16" s="35"/>
      <c r="E16" s="35"/>
    </row>
    <row r="17" spans="1:5" ht="27" thickBot="1" x14ac:dyDescent="0.3">
      <c r="A17" s="7" t="s">
        <v>11</v>
      </c>
      <c r="B17" s="16">
        <v>20.97</v>
      </c>
      <c r="C17" s="16">
        <v>11.18</v>
      </c>
      <c r="D17" s="35">
        <v>22.78</v>
      </c>
      <c r="E17" s="35">
        <v>91.1</v>
      </c>
    </row>
    <row r="18" spans="1:5" ht="27" thickBot="1" x14ac:dyDescent="0.3">
      <c r="A18" s="7" t="s">
        <v>53</v>
      </c>
      <c r="B18" s="16">
        <v>102.74</v>
      </c>
      <c r="C18" s="16">
        <v>110.94</v>
      </c>
      <c r="D18" s="35">
        <v>125.71</v>
      </c>
      <c r="E18" s="35">
        <v>11.15</v>
      </c>
    </row>
    <row r="19" spans="1:5" ht="27" thickBot="1" x14ac:dyDescent="0.3">
      <c r="A19" s="7" t="s">
        <v>14</v>
      </c>
      <c r="B19" s="17">
        <v>5.36</v>
      </c>
      <c r="C19" s="17">
        <v>15.58</v>
      </c>
      <c r="D19" s="36"/>
      <c r="E19" s="36"/>
    </row>
    <row r="20" spans="1:5" ht="15.75" thickBot="1" x14ac:dyDescent="0.3">
      <c r="A20" s="7" t="s">
        <v>16</v>
      </c>
      <c r="B20" s="17"/>
      <c r="C20" s="17"/>
      <c r="D20" s="36"/>
      <c r="E20" s="36"/>
    </row>
    <row r="21" spans="1:5" ht="15.75" thickBot="1" x14ac:dyDescent="0.3">
      <c r="A21" s="7" t="s">
        <v>17</v>
      </c>
      <c r="B21" s="17"/>
      <c r="C21" s="17">
        <v>14.05</v>
      </c>
      <c r="D21" s="36">
        <v>3</v>
      </c>
      <c r="E21" s="36">
        <v>-15.55</v>
      </c>
    </row>
    <row r="22" spans="1:5" ht="16.5" thickBot="1" x14ac:dyDescent="0.3">
      <c r="A22" s="5" t="s">
        <v>18</v>
      </c>
      <c r="B22" s="24">
        <f>B23+B24+B25+B26</f>
        <v>2366.65</v>
      </c>
      <c r="C22" s="24">
        <f t="shared" ref="C22:D22" si="0">C23+C24+C25+C26</f>
        <v>9800</v>
      </c>
      <c r="D22" s="37">
        <f t="shared" si="0"/>
        <v>3145.3199999999997</v>
      </c>
      <c r="E22" s="39">
        <f>E23+E24+E25+E26</f>
        <v>1619.17</v>
      </c>
    </row>
    <row r="23" spans="1:5" ht="15.75" thickBot="1" x14ac:dyDescent="0.3">
      <c r="A23" s="7" t="s">
        <v>67</v>
      </c>
      <c r="B23" s="17">
        <v>1147.8</v>
      </c>
      <c r="C23" s="17">
        <v>742.9</v>
      </c>
      <c r="D23" s="36">
        <v>1205.72</v>
      </c>
      <c r="E23" s="39">
        <v>210.92</v>
      </c>
    </row>
    <row r="24" spans="1:5" ht="15.75" thickBot="1" x14ac:dyDescent="0.3">
      <c r="A24" s="7" t="s">
        <v>68</v>
      </c>
      <c r="B24" s="17">
        <v>40.9</v>
      </c>
      <c r="C24" s="14">
        <v>42.9</v>
      </c>
      <c r="D24" s="43">
        <v>330.9</v>
      </c>
      <c r="E24" s="39">
        <v>50.5</v>
      </c>
    </row>
    <row r="25" spans="1:5" ht="15.75" thickBot="1" x14ac:dyDescent="0.3">
      <c r="A25" s="7" t="s">
        <v>69</v>
      </c>
      <c r="B25" s="17">
        <v>986.82</v>
      </c>
      <c r="C25" s="14">
        <v>940.2</v>
      </c>
      <c r="D25" s="43">
        <v>717.5</v>
      </c>
      <c r="E25" s="39">
        <v>704.6</v>
      </c>
    </row>
    <row r="26" spans="1:5" ht="15.75" thickBot="1" x14ac:dyDescent="0.3">
      <c r="A26" s="7" t="s">
        <v>21</v>
      </c>
      <c r="B26" s="17">
        <v>191.13</v>
      </c>
      <c r="C26" s="14">
        <v>8074</v>
      </c>
      <c r="D26" s="43">
        <v>891.2</v>
      </c>
      <c r="E26" s="39">
        <v>653.15</v>
      </c>
    </row>
    <row r="27" spans="1:5" ht="16.5" thickBot="1" x14ac:dyDescent="0.3">
      <c r="A27" s="5" t="s">
        <v>22</v>
      </c>
      <c r="B27" s="15">
        <f>B7-B24</f>
        <v>3201.4</v>
      </c>
      <c r="C27" s="15">
        <f t="shared" ref="C27:D27" si="1">C7-C24</f>
        <v>10704.37</v>
      </c>
      <c r="D27" s="34">
        <f t="shared" si="1"/>
        <v>3425.5899999999997</v>
      </c>
      <c r="E27" s="58">
        <f>E7-E24</f>
        <v>1961.16</v>
      </c>
    </row>
    <row r="28" spans="1:5" ht="15.75" thickBot="1" x14ac:dyDescent="0.3">
      <c r="A28" s="3" t="s">
        <v>23</v>
      </c>
      <c r="B28" s="18"/>
      <c r="C28" s="6"/>
      <c r="D28" s="41"/>
      <c r="E28" s="39"/>
    </row>
    <row r="29" spans="1:5" ht="16.5" thickBot="1" x14ac:dyDescent="0.3">
      <c r="A29" s="7" t="s">
        <v>2</v>
      </c>
      <c r="B29" s="15">
        <v>3163.93</v>
      </c>
      <c r="C29" s="9">
        <v>10665.17</v>
      </c>
      <c r="D29" s="44">
        <v>3893.29</v>
      </c>
      <c r="E29" s="39">
        <f>50.5+E30+E36+E38</f>
        <v>2072.5199999999995</v>
      </c>
    </row>
    <row r="30" spans="1:5" ht="15.75" thickBot="1" x14ac:dyDescent="0.3">
      <c r="A30" s="7" t="s">
        <v>24</v>
      </c>
      <c r="B30" s="19">
        <v>1445.58</v>
      </c>
      <c r="C30" s="11">
        <v>1224.77</v>
      </c>
      <c r="D30" s="45">
        <v>1340.74</v>
      </c>
      <c r="E30" s="39">
        <v>1087.1099999999999</v>
      </c>
    </row>
    <row r="31" spans="1:5" ht="39.75" thickBot="1" x14ac:dyDescent="0.3">
      <c r="A31" s="7" t="s">
        <v>25</v>
      </c>
      <c r="B31" s="17">
        <v>0</v>
      </c>
      <c r="C31" s="14">
        <v>0</v>
      </c>
      <c r="D31" s="43">
        <v>0</v>
      </c>
      <c r="E31" s="39"/>
    </row>
    <row r="32" spans="1:5" ht="27" thickBot="1" x14ac:dyDescent="0.3">
      <c r="A32" s="7" t="s">
        <v>26</v>
      </c>
      <c r="B32" s="17">
        <v>1442.58</v>
      </c>
      <c r="C32" s="14">
        <v>1224.8</v>
      </c>
      <c r="D32" s="43">
        <v>1340.74</v>
      </c>
      <c r="E32" s="39">
        <v>1013.95</v>
      </c>
    </row>
    <row r="33" spans="1:5" ht="39.75" thickBot="1" x14ac:dyDescent="0.3">
      <c r="A33" s="7" t="s">
        <v>47</v>
      </c>
      <c r="B33" s="17">
        <v>1156.22</v>
      </c>
      <c r="C33" s="14">
        <v>968.59</v>
      </c>
      <c r="D33" s="43">
        <v>1085.57</v>
      </c>
      <c r="E33" s="39">
        <v>798.87</v>
      </c>
    </row>
    <row r="34" spans="1:5" ht="27" thickBot="1" x14ac:dyDescent="0.3">
      <c r="A34" s="7" t="s">
        <v>28</v>
      </c>
      <c r="B34" s="16">
        <v>0</v>
      </c>
      <c r="C34" s="8">
        <v>0</v>
      </c>
      <c r="D34" s="46">
        <v>0</v>
      </c>
      <c r="E34" s="39">
        <v>0</v>
      </c>
    </row>
    <row r="35" spans="1:5" ht="16.5" thickBot="1" x14ac:dyDescent="0.3">
      <c r="A35" s="7" t="s">
        <v>29</v>
      </c>
      <c r="B35" s="16">
        <v>218.6</v>
      </c>
      <c r="C35" s="8">
        <v>8185.2</v>
      </c>
      <c r="D35" s="46">
        <v>470.9</v>
      </c>
      <c r="E35" s="39">
        <v>0</v>
      </c>
    </row>
    <row r="36" spans="1:5" ht="16.5" thickBot="1" x14ac:dyDescent="0.3">
      <c r="A36" s="7" t="s">
        <v>33</v>
      </c>
      <c r="B36" s="16">
        <v>994.19</v>
      </c>
      <c r="C36" s="8">
        <v>838.22</v>
      </c>
      <c r="D36" s="46">
        <v>1461.02</v>
      </c>
      <c r="E36" s="39">
        <v>542.91999999999996</v>
      </c>
    </row>
    <row r="37" spans="1:5" ht="16.5" thickBot="1" x14ac:dyDescent="0.3">
      <c r="A37" s="7" t="s">
        <v>48</v>
      </c>
      <c r="B37" s="16">
        <v>466.54</v>
      </c>
      <c r="C37" s="8">
        <v>35</v>
      </c>
      <c r="D37" s="46">
        <v>60</v>
      </c>
      <c r="E37" s="39">
        <v>0</v>
      </c>
    </row>
    <row r="38" spans="1:5" ht="16.5" thickBot="1" x14ac:dyDescent="0.3">
      <c r="A38" s="7" t="s">
        <v>39</v>
      </c>
      <c r="B38" s="16">
        <v>0</v>
      </c>
      <c r="C38" s="8">
        <v>334.08</v>
      </c>
      <c r="D38" s="46">
        <v>512.73</v>
      </c>
      <c r="E38" s="39">
        <v>391.99</v>
      </c>
    </row>
    <row r="39" spans="1:5" ht="16.5" thickBot="1" x14ac:dyDescent="0.3">
      <c r="A39" s="7" t="s">
        <v>40</v>
      </c>
      <c r="B39" s="16">
        <v>0</v>
      </c>
      <c r="C39" s="8">
        <v>5</v>
      </c>
      <c r="D39" s="46">
        <v>0</v>
      </c>
      <c r="E39" s="39"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2" sqref="E32"/>
    </sheetView>
  </sheetViews>
  <sheetFormatPr defaultRowHeight="15" x14ac:dyDescent="0.25"/>
  <cols>
    <col min="1" max="1" width="54.85546875" customWidth="1"/>
    <col min="2" max="2" width="11.28515625" bestFit="1" customWidth="1"/>
    <col min="3" max="3" width="12.42578125" customWidth="1"/>
    <col min="4" max="4" width="11.140625" customWidth="1"/>
    <col min="5" max="5" width="11.85546875" customWidth="1"/>
  </cols>
  <sheetData>
    <row r="1" spans="1:5" x14ac:dyDescent="0.25">
      <c r="A1" s="12" t="s">
        <v>55</v>
      </c>
    </row>
    <row r="2" spans="1:5" x14ac:dyDescent="0.25">
      <c r="A2" s="12" t="s">
        <v>73</v>
      </c>
    </row>
    <row r="3" spans="1:5" x14ac:dyDescent="0.25">
      <c r="A3" s="13"/>
    </row>
    <row r="4" spans="1:5" ht="15.75" thickBot="1" x14ac:dyDescent="0.3">
      <c r="A4" s="12" t="s">
        <v>44</v>
      </c>
    </row>
    <row r="5" spans="1:5" ht="15.75" thickBot="1" x14ac:dyDescent="0.3">
      <c r="A5" s="1" t="s">
        <v>0</v>
      </c>
      <c r="B5" s="2">
        <v>2013</v>
      </c>
      <c r="C5" s="2">
        <v>2014</v>
      </c>
      <c r="D5" s="2">
        <v>2015</v>
      </c>
      <c r="E5" s="42">
        <v>2016</v>
      </c>
    </row>
    <row r="6" spans="1:5" ht="39.75" thickBot="1" x14ac:dyDescent="0.3">
      <c r="A6" s="3" t="s">
        <v>1</v>
      </c>
      <c r="B6" s="4"/>
      <c r="C6" s="4"/>
      <c r="D6" s="41"/>
      <c r="E6" s="39"/>
    </row>
    <row r="7" spans="1:5" ht="16.5" thickBot="1" x14ac:dyDescent="0.3">
      <c r="A7" s="5" t="s">
        <v>2</v>
      </c>
      <c r="B7" s="20">
        <f>SUM(B8:B22)</f>
        <v>5487.16</v>
      </c>
      <c r="C7" s="15">
        <f>SUM(C8:C22)</f>
        <v>4390.2700000000004</v>
      </c>
      <c r="D7" s="34">
        <f>SUM(D8:D22)</f>
        <v>2631.0299999999997</v>
      </c>
      <c r="E7" s="34">
        <f>SUM(E8:E22)</f>
        <v>2416.56</v>
      </c>
    </row>
    <row r="8" spans="1:5" ht="16.5" thickBot="1" x14ac:dyDescent="0.3">
      <c r="A8" s="7" t="s">
        <v>3</v>
      </c>
      <c r="B8" s="16">
        <v>176.95</v>
      </c>
      <c r="C8" s="16">
        <v>171.76</v>
      </c>
      <c r="D8" s="35">
        <v>32.6</v>
      </c>
      <c r="E8" s="35">
        <v>32.409999999999997</v>
      </c>
    </row>
    <row r="9" spans="1:5" ht="16.5" thickBot="1" x14ac:dyDescent="0.3">
      <c r="A9" s="7" t="s">
        <v>63</v>
      </c>
      <c r="B9" s="16"/>
      <c r="C9" s="16">
        <v>225.83</v>
      </c>
      <c r="D9" s="35"/>
      <c r="E9" s="35"/>
    </row>
    <row r="10" spans="1:5" ht="27" thickBot="1" x14ac:dyDescent="0.3">
      <c r="A10" s="7" t="s">
        <v>5</v>
      </c>
      <c r="B10" s="17"/>
      <c r="C10" s="17">
        <v>55.61</v>
      </c>
      <c r="D10" s="36">
        <v>60.71</v>
      </c>
      <c r="E10" s="36">
        <v>57.57</v>
      </c>
    </row>
    <row r="11" spans="1:5" ht="16.5" thickBot="1" x14ac:dyDescent="0.3">
      <c r="A11" s="7" t="s">
        <v>6</v>
      </c>
      <c r="B11" s="17"/>
      <c r="C11" s="16">
        <v>0.03</v>
      </c>
      <c r="D11" s="35">
        <v>0.06</v>
      </c>
      <c r="E11" s="35">
        <v>0.28000000000000003</v>
      </c>
    </row>
    <row r="12" spans="1:5" ht="27" thickBot="1" x14ac:dyDescent="0.3">
      <c r="A12" s="7" t="s">
        <v>64</v>
      </c>
      <c r="B12" s="17"/>
      <c r="C12" s="16"/>
      <c r="D12" s="35"/>
      <c r="E12" s="35"/>
    </row>
    <row r="13" spans="1:5" ht="15.75" thickBot="1" x14ac:dyDescent="0.3">
      <c r="A13" s="7" t="s">
        <v>45</v>
      </c>
      <c r="B13" s="17">
        <v>41.06</v>
      </c>
      <c r="C13" s="17">
        <v>27.83</v>
      </c>
      <c r="D13" s="36">
        <v>30.72</v>
      </c>
      <c r="E13" s="36">
        <v>66.010000000000005</v>
      </c>
    </row>
    <row r="14" spans="1:5" ht="16.5" thickBot="1" x14ac:dyDescent="0.3">
      <c r="A14" s="7" t="s">
        <v>46</v>
      </c>
      <c r="B14" s="16">
        <v>358.01</v>
      </c>
      <c r="C14" s="16">
        <v>182.01</v>
      </c>
      <c r="D14" s="35">
        <v>308.39999999999998</v>
      </c>
      <c r="E14" s="35">
        <v>370.57</v>
      </c>
    </row>
    <row r="15" spans="1:5" ht="16.5" thickBot="1" x14ac:dyDescent="0.3">
      <c r="A15" s="21" t="s">
        <v>9</v>
      </c>
      <c r="B15" s="16">
        <v>3.67</v>
      </c>
      <c r="C15" s="16">
        <v>0.6</v>
      </c>
      <c r="D15" s="35">
        <v>3.07</v>
      </c>
      <c r="E15" s="35">
        <v>1.6</v>
      </c>
    </row>
    <row r="16" spans="1:5" ht="27" thickBot="1" x14ac:dyDescent="0.3">
      <c r="A16" s="7" t="s">
        <v>10</v>
      </c>
      <c r="B16" s="16"/>
      <c r="C16" s="16"/>
      <c r="D16" s="35"/>
      <c r="E16" s="35"/>
    </row>
    <row r="17" spans="1:5" ht="27" thickBot="1" x14ac:dyDescent="0.3">
      <c r="A17" s="7" t="s">
        <v>11</v>
      </c>
      <c r="B17" s="16">
        <v>58.76</v>
      </c>
      <c r="C17" s="16">
        <v>102.65</v>
      </c>
      <c r="D17" s="35">
        <v>28.73</v>
      </c>
      <c r="E17" s="35">
        <v>91.8</v>
      </c>
    </row>
    <row r="18" spans="1:5" ht="27" thickBot="1" x14ac:dyDescent="0.3">
      <c r="A18" s="7" t="s">
        <v>53</v>
      </c>
      <c r="B18" s="16">
        <v>286.49</v>
      </c>
      <c r="C18" s="16">
        <v>192.23</v>
      </c>
      <c r="D18" s="35">
        <v>227.97</v>
      </c>
      <c r="E18" s="35">
        <v>140.88</v>
      </c>
    </row>
    <row r="19" spans="1:5" ht="27" thickBot="1" x14ac:dyDescent="0.3">
      <c r="A19" s="7" t="s">
        <v>14</v>
      </c>
      <c r="B19" s="17">
        <v>13.56</v>
      </c>
      <c r="C19" s="17">
        <v>192.55</v>
      </c>
      <c r="D19" s="36">
        <v>54.97</v>
      </c>
      <c r="E19" s="36">
        <v>165.03</v>
      </c>
    </row>
    <row r="20" spans="1:5" ht="15.75" thickBot="1" x14ac:dyDescent="0.3">
      <c r="A20" s="7" t="s">
        <v>16</v>
      </c>
      <c r="B20" s="17"/>
      <c r="C20" s="17">
        <v>1</v>
      </c>
      <c r="D20" s="36"/>
      <c r="E20" s="36">
        <v>1</v>
      </c>
    </row>
    <row r="21" spans="1:5" ht="15.75" thickBot="1" x14ac:dyDescent="0.3">
      <c r="A21" s="7" t="s">
        <v>17</v>
      </c>
      <c r="B21" s="17">
        <v>11.54</v>
      </c>
      <c r="C21" s="17">
        <v>1.87</v>
      </c>
      <c r="D21" s="36">
        <v>13.6</v>
      </c>
      <c r="E21" s="36">
        <v>1.4</v>
      </c>
    </row>
    <row r="22" spans="1:5" ht="16.5" thickBot="1" x14ac:dyDescent="0.3">
      <c r="A22" s="5" t="s">
        <v>18</v>
      </c>
      <c r="B22" s="24">
        <f>B23+B24+B25+B26</f>
        <v>4537.12</v>
      </c>
      <c r="C22" s="24">
        <f t="shared" ref="C22:D22" si="0">C23+C24+C25+C26</f>
        <v>3236.3</v>
      </c>
      <c r="D22" s="37">
        <f t="shared" si="0"/>
        <v>1870.1999999999998</v>
      </c>
      <c r="E22" s="39">
        <f>E24+E25+E26</f>
        <v>1488.01</v>
      </c>
    </row>
    <row r="23" spans="1:5" ht="15.75" thickBot="1" x14ac:dyDescent="0.3">
      <c r="A23" s="7" t="s">
        <v>67</v>
      </c>
      <c r="B23" s="17">
        <v>2519.6999999999998</v>
      </c>
      <c r="C23" s="17">
        <v>0</v>
      </c>
      <c r="D23" s="36">
        <v>85</v>
      </c>
      <c r="E23" s="39"/>
    </row>
    <row r="24" spans="1:5" ht="15.75" thickBot="1" x14ac:dyDescent="0.3">
      <c r="A24" s="7" t="s">
        <v>68</v>
      </c>
      <c r="B24" s="17">
        <v>40.9</v>
      </c>
      <c r="C24" s="17">
        <v>42.9</v>
      </c>
      <c r="D24" s="36">
        <v>548.9</v>
      </c>
      <c r="E24" s="39">
        <v>50.5</v>
      </c>
    </row>
    <row r="25" spans="1:5" ht="15.75" thickBot="1" x14ac:dyDescent="0.3">
      <c r="A25" s="7" t="s">
        <v>69</v>
      </c>
      <c r="B25" s="17">
        <v>1705.88</v>
      </c>
      <c r="C25" s="17">
        <v>1658.4</v>
      </c>
      <c r="D25" s="36">
        <v>1170.3</v>
      </c>
      <c r="E25" s="39">
        <v>1107.0999999999999</v>
      </c>
    </row>
    <row r="26" spans="1:5" ht="15.75" thickBot="1" x14ac:dyDescent="0.3">
      <c r="A26" s="7" t="s">
        <v>21</v>
      </c>
      <c r="B26" s="17">
        <v>270.64</v>
      </c>
      <c r="C26" s="17">
        <v>1535</v>
      </c>
      <c r="D26" s="36">
        <v>66</v>
      </c>
      <c r="E26" s="39">
        <v>330.41</v>
      </c>
    </row>
    <row r="27" spans="1:5" ht="16.5" thickBot="1" x14ac:dyDescent="0.3">
      <c r="A27" s="5" t="s">
        <v>22</v>
      </c>
      <c r="B27" s="15">
        <f>B7-B24</f>
        <v>5446.26</v>
      </c>
      <c r="C27" s="15">
        <f t="shared" ref="C27:D27" si="1">C7-C24</f>
        <v>4347.3700000000008</v>
      </c>
      <c r="D27" s="34">
        <f t="shared" si="1"/>
        <v>2082.1299999999997</v>
      </c>
      <c r="E27" s="59">
        <f>E7-E24</f>
        <v>2366.06</v>
      </c>
    </row>
    <row r="28" spans="1:5" ht="15.75" thickBot="1" x14ac:dyDescent="0.3">
      <c r="A28" s="3" t="s">
        <v>23</v>
      </c>
      <c r="B28" s="18"/>
      <c r="C28" s="18"/>
      <c r="D28" s="33"/>
      <c r="E28" s="39"/>
    </row>
    <row r="29" spans="1:5" ht="16.5" thickBot="1" x14ac:dyDescent="0.3">
      <c r="A29" s="7" t="s">
        <v>2</v>
      </c>
      <c r="B29" s="15">
        <v>5457.25</v>
      </c>
      <c r="C29" s="15">
        <v>4322.38</v>
      </c>
      <c r="D29" s="37">
        <v>2749.3</v>
      </c>
      <c r="E29" s="60">
        <f>E30+E35+E36+E38+50.5+E39+E34</f>
        <v>2369.83</v>
      </c>
    </row>
    <row r="30" spans="1:5" ht="15.75" thickBot="1" x14ac:dyDescent="0.3">
      <c r="A30" s="7" t="s">
        <v>24</v>
      </c>
      <c r="B30" s="19">
        <v>913.23</v>
      </c>
      <c r="C30" s="19">
        <v>799.04</v>
      </c>
      <c r="D30" s="38">
        <v>607.1</v>
      </c>
      <c r="E30" s="39">
        <v>401.74</v>
      </c>
    </row>
    <row r="31" spans="1:5" ht="39.75" thickBot="1" x14ac:dyDescent="0.3">
      <c r="A31" s="7" t="s">
        <v>25</v>
      </c>
      <c r="B31" s="17">
        <v>0</v>
      </c>
      <c r="C31" s="17">
        <v>0</v>
      </c>
      <c r="D31" s="36">
        <v>0</v>
      </c>
      <c r="E31" s="39">
        <v>0</v>
      </c>
    </row>
    <row r="32" spans="1:5" ht="27" thickBot="1" x14ac:dyDescent="0.3">
      <c r="A32" s="7" t="s">
        <v>26</v>
      </c>
      <c r="B32" s="17">
        <v>827.17</v>
      </c>
      <c r="C32" s="17">
        <v>799</v>
      </c>
      <c r="D32" s="36">
        <v>577.1</v>
      </c>
      <c r="E32" s="39">
        <v>401.74</v>
      </c>
    </row>
    <row r="33" spans="1:5" ht="39.75" thickBot="1" x14ac:dyDescent="0.3">
      <c r="A33" s="7" t="s">
        <v>47</v>
      </c>
      <c r="B33" s="17">
        <v>394.79</v>
      </c>
      <c r="C33" s="17">
        <v>335.87</v>
      </c>
      <c r="D33" s="36">
        <v>211.71</v>
      </c>
      <c r="E33" s="39">
        <v>34.01</v>
      </c>
    </row>
    <row r="34" spans="1:5" ht="27" thickBot="1" x14ac:dyDescent="0.3">
      <c r="A34" s="7" t="s">
        <v>28</v>
      </c>
      <c r="B34" s="16">
        <v>0</v>
      </c>
      <c r="C34" s="16">
        <v>0</v>
      </c>
      <c r="D34" s="35">
        <v>0</v>
      </c>
      <c r="E34" s="39">
        <v>1.5</v>
      </c>
    </row>
    <row r="35" spans="1:5" ht="16.5" thickBot="1" x14ac:dyDescent="0.3">
      <c r="A35" s="7" t="s">
        <v>29</v>
      </c>
      <c r="B35" s="16">
        <v>958.76</v>
      </c>
      <c r="C35" s="16">
        <v>2640.97</v>
      </c>
      <c r="D35" s="35">
        <v>1280.23</v>
      </c>
      <c r="E35" s="39">
        <v>1110.6099999999999</v>
      </c>
    </row>
    <row r="36" spans="1:5" ht="16.5" thickBot="1" x14ac:dyDescent="0.3">
      <c r="A36" s="7" t="s">
        <v>33</v>
      </c>
      <c r="B36" s="16">
        <v>2992.32</v>
      </c>
      <c r="C36" s="16">
        <v>344.66</v>
      </c>
      <c r="D36" s="35">
        <v>280.08</v>
      </c>
      <c r="E36" s="39">
        <v>201.35</v>
      </c>
    </row>
    <row r="37" spans="1:5" ht="16.5" thickBot="1" x14ac:dyDescent="0.3">
      <c r="A37" s="7" t="s">
        <v>48</v>
      </c>
      <c r="B37" s="16">
        <v>520.39</v>
      </c>
      <c r="C37" s="16">
        <v>0</v>
      </c>
      <c r="D37" s="35">
        <v>85</v>
      </c>
      <c r="E37" s="39">
        <v>0</v>
      </c>
    </row>
    <row r="38" spans="1:5" ht="16.5" thickBot="1" x14ac:dyDescent="0.3">
      <c r="A38" s="7" t="s">
        <v>39</v>
      </c>
      <c r="B38" s="16">
        <v>0</v>
      </c>
      <c r="C38" s="16">
        <v>462.53</v>
      </c>
      <c r="D38" s="35">
        <v>448.99</v>
      </c>
      <c r="E38" s="39">
        <v>590.87</v>
      </c>
    </row>
    <row r="39" spans="1:5" ht="16.5" thickBot="1" x14ac:dyDescent="0.3">
      <c r="A39" s="7" t="s">
        <v>40</v>
      </c>
      <c r="B39" s="16">
        <v>31.64</v>
      </c>
      <c r="C39" s="16">
        <v>32.28</v>
      </c>
      <c r="D39" s="35">
        <v>0</v>
      </c>
      <c r="E39" s="39">
        <v>13.26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2" sqref="E32"/>
    </sheetView>
  </sheetViews>
  <sheetFormatPr defaultRowHeight="15" x14ac:dyDescent="0.25"/>
  <cols>
    <col min="1" max="1" width="54.85546875" customWidth="1"/>
    <col min="2" max="2" width="11.28515625" bestFit="1" customWidth="1"/>
    <col min="3" max="3" width="12.7109375" customWidth="1"/>
    <col min="4" max="4" width="11.5703125" customWidth="1"/>
    <col min="5" max="5" width="11.7109375" customWidth="1"/>
  </cols>
  <sheetData>
    <row r="1" spans="1:5" x14ac:dyDescent="0.25">
      <c r="A1" s="12" t="s">
        <v>56</v>
      </c>
    </row>
    <row r="2" spans="1:5" x14ac:dyDescent="0.25">
      <c r="A2" s="12" t="s">
        <v>73</v>
      </c>
    </row>
    <row r="3" spans="1:5" x14ac:dyDescent="0.25">
      <c r="A3" s="13"/>
    </row>
    <row r="4" spans="1:5" ht="15.75" thickBot="1" x14ac:dyDescent="0.3">
      <c r="A4" s="12" t="s">
        <v>44</v>
      </c>
    </row>
    <row r="5" spans="1:5" ht="15.75" thickBot="1" x14ac:dyDescent="0.3">
      <c r="A5" s="1" t="s">
        <v>0</v>
      </c>
      <c r="B5" s="2">
        <v>2013</v>
      </c>
      <c r="C5" s="2">
        <v>2014</v>
      </c>
      <c r="D5" s="2">
        <v>2015</v>
      </c>
      <c r="E5" s="42">
        <v>2016</v>
      </c>
    </row>
    <row r="6" spans="1:5" ht="39.75" thickBot="1" x14ac:dyDescent="0.3">
      <c r="A6" s="3" t="s">
        <v>1</v>
      </c>
      <c r="B6" s="4"/>
      <c r="C6" s="4"/>
      <c r="D6" s="41"/>
      <c r="E6" s="39"/>
    </row>
    <row r="7" spans="1:5" ht="16.5" thickBot="1" x14ac:dyDescent="0.3">
      <c r="A7" s="5" t="s">
        <v>2</v>
      </c>
      <c r="B7" s="20">
        <f>SUM(B8:B22)</f>
        <v>5423.1299999999992</v>
      </c>
      <c r="C7" s="15">
        <f>SUM(C8:C22)</f>
        <v>26747.5</v>
      </c>
      <c r="D7" s="34">
        <f>SUM(D8:D22)</f>
        <v>5020.54</v>
      </c>
      <c r="E7" s="62">
        <f>SUM(E8:E22)</f>
        <v>3953.21</v>
      </c>
    </row>
    <row r="8" spans="1:5" ht="16.5" thickBot="1" x14ac:dyDescent="0.3">
      <c r="A8" s="7" t="s">
        <v>3</v>
      </c>
      <c r="B8" s="16">
        <v>192.51</v>
      </c>
      <c r="C8" s="16">
        <v>217.98</v>
      </c>
      <c r="D8" s="35">
        <v>37.549999999999997</v>
      </c>
      <c r="E8" s="63">
        <v>45.52</v>
      </c>
    </row>
    <row r="9" spans="1:5" ht="16.5" thickBot="1" x14ac:dyDescent="0.3">
      <c r="A9" s="7" t="s">
        <v>63</v>
      </c>
      <c r="B9" s="16"/>
      <c r="C9" s="16">
        <v>313.02999999999997</v>
      </c>
      <c r="D9" s="35"/>
      <c r="E9" s="63"/>
    </row>
    <row r="10" spans="1:5" ht="27" thickBot="1" x14ac:dyDescent="0.3">
      <c r="A10" s="7" t="s">
        <v>5</v>
      </c>
      <c r="B10" s="17"/>
      <c r="C10" s="17">
        <v>73.92</v>
      </c>
      <c r="D10" s="36">
        <v>76.790000000000006</v>
      </c>
      <c r="E10" s="64">
        <v>63.47</v>
      </c>
    </row>
    <row r="11" spans="1:5" ht="16.5" thickBot="1" x14ac:dyDescent="0.3">
      <c r="A11" s="7" t="s">
        <v>6</v>
      </c>
      <c r="B11" s="17">
        <v>0.06</v>
      </c>
      <c r="C11" s="16">
        <v>2.5</v>
      </c>
      <c r="D11" s="35"/>
      <c r="E11" s="63">
        <v>1.19</v>
      </c>
    </row>
    <row r="12" spans="1:5" ht="27" thickBot="1" x14ac:dyDescent="0.3">
      <c r="A12" s="7" t="s">
        <v>64</v>
      </c>
      <c r="B12" s="17"/>
      <c r="C12" s="16"/>
      <c r="D12" s="35"/>
      <c r="E12" s="63"/>
    </row>
    <row r="13" spans="1:5" ht="15.75" thickBot="1" x14ac:dyDescent="0.3">
      <c r="A13" s="7" t="s">
        <v>45</v>
      </c>
      <c r="B13" s="17">
        <v>40.729999999999997</v>
      </c>
      <c r="C13" s="17">
        <v>34.130000000000003</v>
      </c>
      <c r="D13" s="36">
        <v>32.54</v>
      </c>
      <c r="E13" s="64">
        <v>63.1</v>
      </c>
    </row>
    <row r="14" spans="1:5" ht="16.5" thickBot="1" x14ac:dyDescent="0.3">
      <c r="A14" s="7" t="s">
        <v>46</v>
      </c>
      <c r="B14" s="16">
        <v>409.97</v>
      </c>
      <c r="C14" s="16">
        <v>473.52</v>
      </c>
      <c r="D14" s="35">
        <v>575.76</v>
      </c>
      <c r="E14" s="63">
        <v>964.44</v>
      </c>
    </row>
    <row r="15" spans="1:5" ht="16.5" thickBot="1" x14ac:dyDescent="0.3">
      <c r="A15" s="21" t="s">
        <v>9</v>
      </c>
      <c r="B15" s="16">
        <v>15.2</v>
      </c>
      <c r="C15" s="16">
        <v>10</v>
      </c>
      <c r="D15" s="35">
        <v>12.2</v>
      </c>
      <c r="E15" s="63">
        <v>13.2</v>
      </c>
    </row>
    <row r="16" spans="1:5" ht="27" thickBot="1" x14ac:dyDescent="0.3">
      <c r="A16" s="7" t="s">
        <v>10</v>
      </c>
      <c r="B16" s="16">
        <v>0.02</v>
      </c>
      <c r="C16" s="16"/>
      <c r="D16" s="35"/>
      <c r="E16" s="63">
        <v>26.98</v>
      </c>
    </row>
    <row r="17" spans="1:5" ht="27" thickBot="1" x14ac:dyDescent="0.3">
      <c r="A17" s="7" t="s">
        <v>11</v>
      </c>
      <c r="B17" s="16">
        <v>88.65</v>
      </c>
      <c r="C17" s="16">
        <v>77.47</v>
      </c>
      <c r="D17" s="35">
        <v>200.21</v>
      </c>
      <c r="E17" s="63">
        <v>455.14</v>
      </c>
    </row>
    <row r="18" spans="1:5" ht="27" thickBot="1" x14ac:dyDescent="0.3">
      <c r="A18" s="7" t="s">
        <v>53</v>
      </c>
      <c r="B18" s="16">
        <v>78.97</v>
      </c>
      <c r="C18" s="16">
        <v>177.43</v>
      </c>
      <c r="D18" s="35">
        <v>612.59</v>
      </c>
      <c r="E18" s="63">
        <v>277.77</v>
      </c>
    </row>
    <row r="19" spans="1:5" ht="27" thickBot="1" x14ac:dyDescent="0.3">
      <c r="A19" s="7" t="s">
        <v>14</v>
      </c>
      <c r="B19" s="17">
        <v>301.20999999999998</v>
      </c>
      <c r="C19" s="17">
        <v>1.86</v>
      </c>
      <c r="D19" s="36"/>
      <c r="E19" s="64"/>
    </row>
    <row r="20" spans="1:5" ht="15.75" thickBot="1" x14ac:dyDescent="0.3">
      <c r="A20" s="7" t="s">
        <v>16</v>
      </c>
      <c r="B20" s="17"/>
      <c r="C20" s="17"/>
      <c r="D20" s="36"/>
      <c r="E20" s="64"/>
    </row>
    <row r="21" spans="1:5" ht="15.75" thickBot="1" x14ac:dyDescent="0.3">
      <c r="A21" s="7" t="s">
        <v>17</v>
      </c>
      <c r="B21" s="17">
        <v>-36.880000000000003</v>
      </c>
      <c r="C21" s="17">
        <v>-8</v>
      </c>
      <c r="D21" s="36"/>
      <c r="E21" s="64"/>
    </row>
    <row r="22" spans="1:5" ht="16.5" thickBot="1" x14ac:dyDescent="0.3">
      <c r="A22" s="5" t="s">
        <v>18</v>
      </c>
      <c r="B22" s="24">
        <f>B23+B24+B25+B26</f>
        <v>4332.6899999999996</v>
      </c>
      <c r="C22" s="24">
        <f t="shared" ref="C22:D22" si="0">C23+C24+C25+C26</f>
        <v>25373.66</v>
      </c>
      <c r="D22" s="37">
        <f t="shared" si="0"/>
        <v>3472.8999999999996</v>
      </c>
      <c r="E22" s="65">
        <f>E24+E25+E26</f>
        <v>2042.4</v>
      </c>
    </row>
    <row r="23" spans="1:5" ht="15.75" thickBot="1" x14ac:dyDescent="0.3">
      <c r="A23" s="7" t="s">
        <v>67</v>
      </c>
      <c r="B23" s="17">
        <v>966</v>
      </c>
      <c r="C23" s="17">
        <v>18286.34</v>
      </c>
      <c r="D23" s="36">
        <v>190</v>
      </c>
      <c r="E23" s="61"/>
    </row>
    <row r="24" spans="1:5" ht="15.75" thickBot="1" x14ac:dyDescent="0.3">
      <c r="A24" s="7" t="s">
        <v>68</v>
      </c>
      <c r="B24" s="17">
        <v>54.5</v>
      </c>
      <c r="C24" s="17">
        <v>57.1</v>
      </c>
      <c r="D24" s="36">
        <v>1055.0999999999999</v>
      </c>
      <c r="E24" s="61">
        <v>66.900000000000006</v>
      </c>
    </row>
    <row r="25" spans="1:5" ht="15.75" thickBot="1" x14ac:dyDescent="0.3">
      <c r="A25" s="7" t="s">
        <v>69</v>
      </c>
      <c r="B25" s="17">
        <v>2974.89</v>
      </c>
      <c r="C25" s="17">
        <v>2910.2</v>
      </c>
      <c r="D25" s="36">
        <v>1894.8</v>
      </c>
      <c r="E25" s="61">
        <v>1815.5</v>
      </c>
    </row>
    <row r="26" spans="1:5" ht="15.75" thickBot="1" x14ac:dyDescent="0.3">
      <c r="A26" s="7" t="s">
        <v>21</v>
      </c>
      <c r="B26" s="17">
        <v>337.3</v>
      </c>
      <c r="C26" s="17">
        <v>4120.0200000000004</v>
      </c>
      <c r="D26" s="36">
        <v>333</v>
      </c>
      <c r="E26" s="61">
        <v>160</v>
      </c>
    </row>
    <row r="27" spans="1:5" ht="16.5" thickBot="1" x14ac:dyDescent="0.3">
      <c r="A27" s="5" t="s">
        <v>22</v>
      </c>
      <c r="B27" s="15">
        <f>B7-B24</f>
        <v>5368.6299999999992</v>
      </c>
      <c r="C27" s="15">
        <f t="shared" ref="C27:D27" si="1">C7-C24</f>
        <v>26690.400000000001</v>
      </c>
      <c r="D27" s="34">
        <f t="shared" si="1"/>
        <v>3965.44</v>
      </c>
      <c r="E27" s="66">
        <f>E7-E24</f>
        <v>3886.31</v>
      </c>
    </row>
    <row r="28" spans="1:5" ht="15.75" thickBot="1" x14ac:dyDescent="0.3">
      <c r="A28" s="3" t="s">
        <v>23</v>
      </c>
      <c r="B28" s="18"/>
      <c r="C28" s="18"/>
      <c r="D28" s="33"/>
      <c r="E28" s="61"/>
    </row>
    <row r="29" spans="1:5" ht="16.5" thickBot="1" x14ac:dyDescent="0.3">
      <c r="A29" s="7" t="s">
        <v>2</v>
      </c>
      <c r="B29" s="15">
        <v>5720.68</v>
      </c>
      <c r="C29" s="15">
        <v>26771.49</v>
      </c>
      <c r="D29" s="37">
        <v>4822.1099999999997</v>
      </c>
      <c r="E29" s="66">
        <f>66.9+E30+E35+E36+E37+E38</f>
        <v>4184</v>
      </c>
    </row>
    <row r="30" spans="1:5" ht="15.75" thickBot="1" x14ac:dyDescent="0.3">
      <c r="A30" s="7" t="s">
        <v>24</v>
      </c>
      <c r="B30" s="19">
        <v>1010.08</v>
      </c>
      <c r="C30" s="19">
        <v>1012.52</v>
      </c>
      <c r="D30" s="38">
        <v>1127.08</v>
      </c>
      <c r="E30" s="61">
        <v>987.49</v>
      </c>
    </row>
    <row r="31" spans="1:5" ht="39.75" thickBot="1" x14ac:dyDescent="0.3">
      <c r="A31" s="7" t="s">
        <v>25</v>
      </c>
      <c r="B31" s="17">
        <v>0</v>
      </c>
      <c r="C31" s="17">
        <v>0</v>
      </c>
      <c r="D31" s="36">
        <v>0</v>
      </c>
      <c r="E31" s="61"/>
    </row>
    <row r="32" spans="1:5" ht="27" thickBot="1" x14ac:dyDescent="0.3">
      <c r="A32" s="7" t="s">
        <v>26</v>
      </c>
      <c r="B32" s="17">
        <v>1010.08</v>
      </c>
      <c r="C32" s="17">
        <v>1002.6</v>
      </c>
      <c r="D32" s="36">
        <v>1127.08</v>
      </c>
      <c r="E32" s="61">
        <v>881.04</v>
      </c>
    </row>
    <row r="33" spans="1:5" ht="39.75" thickBot="1" x14ac:dyDescent="0.3">
      <c r="A33" s="7" t="s">
        <v>47</v>
      </c>
      <c r="B33" s="17">
        <v>675.38</v>
      </c>
      <c r="C33" s="17">
        <v>548.66</v>
      </c>
      <c r="D33" s="36">
        <v>1127.08</v>
      </c>
      <c r="E33" s="61">
        <v>472.94</v>
      </c>
    </row>
    <row r="34" spans="1:5" ht="27" thickBot="1" x14ac:dyDescent="0.3">
      <c r="A34" s="7" t="s">
        <v>28</v>
      </c>
      <c r="B34" s="16">
        <v>0</v>
      </c>
      <c r="C34" s="16">
        <v>0</v>
      </c>
      <c r="D34" s="35">
        <v>0</v>
      </c>
      <c r="E34" s="61"/>
    </row>
    <row r="35" spans="1:5" ht="16.5" thickBot="1" x14ac:dyDescent="0.3">
      <c r="A35" s="7" t="s">
        <v>29</v>
      </c>
      <c r="B35" s="16">
        <v>2101.27</v>
      </c>
      <c r="C35" s="16">
        <v>23371.39</v>
      </c>
      <c r="D35" s="35">
        <v>1537.39</v>
      </c>
      <c r="E35" s="61">
        <v>1077.72</v>
      </c>
    </row>
    <row r="36" spans="1:5" ht="16.5" thickBot="1" x14ac:dyDescent="0.3">
      <c r="A36" s="7" t="s">
        <v>33</v>
      </c>
      <c r="B36" s="16">
        <v>1199.01</v>
      </c>
      <c r="C36" s="16">
        <v>1120.06</v>
      </c>
      <c r="D36" s="35">
        <v>881.81</v>
      </c>
      <c r="E36" s="61">
        <v>762.75</v>
      </c>
    </row>
    <row r="37" spans="1:5" ht="16.5" thickBot="1" x14ac:dyDescent="0.3">
      <c r="A37" s="7" t="s">
        <v>48</v>
      </c>
      <c r="B37" s="16">
        <v>787.98</v>
      </c>
      <c r="C37" s="16">
        <v>477.96</v>
      </c>
      <c r="D37" s="35">
        <v>508.98</v>
      </c>
      <c r="E37" s="61">
        <v>413.44</v>
      </c>
    </row>
    <row r="38" spans="1:5" ht="16.5" thickBot="1" x14ac:dyDescent="0.3">
      <c r="A38" s="7" t="s">
        <v>39</v>
      </c>
      <c r="B38" s="16">
        <v>567.83000000000004</v>
      </c>
      <c r="C38" s="16">
        <v>732.47</v>
      </c>
      <c r="D38" s="35">
        <v>703.35</v>
      </c>
      <c r="E38" s="61">
        <v>875.7</v>
      </c>
    </row>
    <row r="39" spans="1:5" ht="16.5" thickBot="1" x14ac:dyDescent="0.3">
      <c r="A39" s="7" t="s">
        <v>40</v>
      </c>
      <c r="B39" s="16">
        <v>0</v>
      </c>
      <c r="C39" s="16">
        <v>0</v>
      </c>
      <c r="D39" s="35">
        <v>0</v>
      </c>
      <c r="E39" s="61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0" sqref="E30"/>
    </sheetView>
  </sheetViews>
  <sheetFormatPr defaultRowHeight="15" x14ac:dyDescent="0.25"/>
  <cols>
    <col min="1" max="1" width="54.85546875" customWidth="1"/>
    <col min="2" max="2" width="11.28515625" bestFit="1" customWidth="1"/>
    <col min="3" max="3" width="12.42578125" customWidth="1"/>
    <col min="4" max="5" width="11.5703125" customWidth="1"/>
  </cols>
  <sheetData>
    <row r="1" spans="1:5" x14ac:dyDescent="0.25">
      <c r="A1" s="12" t="s">
        <v>57</v>
      </c>
    </row>
    <row r="2" spans="1:5" x14ac:dyDescent="0.25">
      <c r="A2" s="12" t="s">
        <v>73</v>
      </c>
    </row>
    <row r="3" spans="1:5" x14ac:dyDescent="0.25">
      <c r="A3" s="13"/>
    </row>
    <row r="4" spans="1:5" ht="15.75" thickBot="1" x14ac:dyDescent="0.3">
      <c r="A4" s="12" t="s">
        <v>44</v>
      </c>
    </row>
    <row r="5" spans="1:5" ht="15.75" thickBot="1" x14ac:dyDescent="0.3">
      <c r="A5" s="1" t="s">
        <v>0</v>
      </c>
      <c r="B5" s="2">
        <v>2013</v>
      </c>
      <c r="C5" s="2">
        <v>2014</v>
      </c>
      <c r="D5" s="2">
        <v>2015</v>
      </c>
      <c r="E5" s="42">
        <v>2016</v>
      </c>
    </row>
    <row r="6" spans="1:5" ht="39.75" thickBot="1" x14ac:dyDescent="0.3">
      <c r="A6" s="3" t="s">
        <v>1</v>
      </c>
      <c r="B6" s="23"/>
      <c r="C6" s="23"/>
      <c r="D6" s="33"/>
      <c r="E6" s="39"/>
    </row>
    <row r="7" spans="1:5" ht="16.5" thickBot="1" x14ac:dyDescent="0.3">
      <c r="A7" s="5" t="s">
        <v>2</v>
      </c>
      <c r="B7" s="20">
        <f>SUM(B8:B22)</f>
        <v>1239.99</v>
      </c>
      <c r="C7" s="15">
        <f>SUM(C8:C22)</f>
        <v>1827.39</v>
      </c>
      <c r="D7" s="34">
        <f>SUM(D8:D22)</f>
        <v>1274.1199999999999</v>
      </c>
      <c r="E7" s="34">
        <f>SUM(E8:E22)</f>
        <v>1024.01</v>
      </c>
    </row>
    <row r="8" spans="1:5" ht="16.5" thickBot="1" x14ac:dyDescent="0.3">
      <c r="A8" s="7" t="s">
        <v>3</v>
      </c>
      <c r="B8" s="16">
        <v>46.37</v>
      </c>
      <c r="C8" s="16">
        <v>45.91</v>
      </c>
      <c r="D8" s="35">
        <v>12.69</v>
      </c>
      <c r="E8" s="35">
        <v>12.75</v>
      </c>
    </row>
    <row r="9" spans="1:5" ht="16.5" thickBot="1" x14ac:dyDescent="0.3">
      <c r="A9" s="7" t="s">
        <v>63</v>
      </c>
      <c r="B9" s="16"/>
      <c r="C9" s="16">
        <v>159.29</v>
      </c>
      <c r="D9" s="35"/>
      <c r="E9" s="35"/>
    </row>
    <row r="10" spans="1:5" ht="27" thickBot="1" x14ac:dyDescent="0.3">
      <c r="A10" s="7" t="s">
        <v>5</v>
      </c>
      <c r="B10" s="17"/>
      <c r="C10" s="17">
        <v>4.58</v>
      </c>
      <c r="D10" s="36">
        <v>5</v>
      </c>
      <c r="E10" s="36">
        <v>6.28</v>
      </c>
    </row>
    <row r="11" spans="1:5" ht="16.5" thickBot="1" x14ac:dyDescent="0.3">
      <c r="A11" s="7" t="s">
        <v>6</v>
      </c>
      <c r="B11" s="17"/>
      <c r="C11" s="16">
        <v>7.0000000000000007E-2</v>
      </c>
      <c r="D11" s="35"/>
      <c r="E11" s="35"/>
    </row>
    <row r="12" spans="1:5" ht="27" thickBot="1" x14ac:dyDescent="0.3">
      <c r="A12" s="7" t="s">
        <v>64</v>
      </c>
      <c r="B12" s="17"/>
      <c r="C12" s="16"/>
      <c r="D12" s="35"/>
      <c r="E12" s="35"/>
    </row>
    <row r="13" spans="1:5" ht="15.75" thickBot="1" x14ac:dyDescent="0.3">
      <c r="A13" s="7" t="s">
        <v>45</v>
      </c>
      <c r="B13" s="17">
        <v>2.73</v>
      </c>
      <c r="C13" s="17">
        <v>3.23</v>
      </c>
      <c r="D13" s="36">
        <v>3.25</v>
      </c>
      <c r="E13" s="36">
        <v>4.05</v>
      </c>
    </row>
    <row r="14" spans="1:5" ht="16.5" thickBot="1" x14ac:dyDescent="0.3">
      <c r="A14" s="7" t="s">
        <v>46</v>
      </c>
      <c r="B14" s="16">
        <v>181.42</v>
      </c>
      <c r="C14" s="16">
        <v>294.86</v>
      </c>
      <c r="D14" s="35">
        <v>304.55</v>
      </c>
      <c r="E14" s="35">
        <v>265</v>
      </c>
    </row>
    <row r="15" spans="1:5" ht="16.5" thickBot="1" x14ac:dyDescent="0.3">
      <c r="A15" s="21" t="s">
        <v>9</v>
      </c>
      <c r="B15" s="16"/>
      <c r="C15" s="16"/>
      <c r="D15" s="35"/>
      <c r="E15" s="39"/>
    </row>
    <row r="16" spans="1:5" ht="27" thickBot="1" x14ac:dyDescent="0.3">
      <c r="A16" s="7" t="s">
        <v>10</v>
      </c>
      <c r="B16" s="16">
        <v>0.01</v>
      </c>
      <c r="C16" s="16"/>
      <c r="D16" s="35"/>
      <c r="E16" s="39"/>
    </row>
    <row r="17" spans="1:5" ht="27" thickBot="1" x14ac:dyDescent="0.3">
      <c r="A17" s="7" t="s">
        <v>11</v>
      </c>
      <c r="B17" s="16"/>
      <c r="C17" s="16"/>
      <c r="D17" s="35"/>
      <c r="E17" s="39"/>
    </row>
    <row r="18" spans="1:5" ht="27" thickBot="1" x14ac:dyDescent="0.3">
      <c r="A18" s="7" t="s">
        <v>53</v>
      </c>
      <c r="B18" s="16"/>
      <c r="C18" s="16"/>
      <c r="D18" s="35"/>
      <c r="E18" s="39"/>
    </row>
    <row r="19" spans="1:5" ht="27" thickBot="1" x14ac:dyDescent="0.3">
      <c r="A19" s="7" t="s">
        <v>14</v>
      </c>
      <c r="B19" s="17"/>
      <c r="C19" s="17"/>
      <c r="D19" s="36"/>
      <c r="E19" s="39"/>
    </row>
    <row r="20" spans="1:5" ht="15.75" thickBot="1" x14ac:dyDescent="0.3">
      <c r="A20" s="7" t="s">
        <v>16</v>
      </c>
      <c r="B20" s="17"/>
      <c r="C20" s="17"/>
      <c r="D20" s="36"/>
      <c r="E20" s="39"/>
    </row>
    <row r="21" spans="1:5" ht="15.75" thickBot="1" x14ac:dyDescent="0.3">
      <c r="A21" s="7" t="s">
        <v>17</v>
      </c>
      <c r="B21" s="17"/>
      <c r="C21" s="17"/>
      <c r="D21" s="36"/>
      <c r="E21" s="39"/>
    </row>
    <row r="22" spans="1:5" ht="16.5" thickBot="1" x14ac:dyDescent="0.3">
      <c r="A22" s="5" t="s">
        <v>18</v>
      </c>
      <c r="B22" s="24">
        <f>B23+B24+B25+B26</f>
        <v>1009.46</v>
      </c>
      <c r="C22" s="24">
        <f t="shared" ref="C22:D22" si="0">C23+C24+C25+C26</f>
        <v>1319.45</v>
      </c>
      <c r="D22" s="37">
        <f t="shared" si="0"/>
        <v>948.63</v>
      </c>
      <c r="E22" s="67">
        <f>E23+E24+E25+E26</f>
        <v>735.93000000000006</v>
      </c>
    </row>
    <row r="23" spans="1:5" ht="15.75" thickBot="1" x14ac:dyDescent="0.3">
      <c r="A23" s="7" t="s">
        <v>67</v>
      </c>
      <c r="B23" s="17">
        <v>180.5</v>
      </c>
      <c r="C23" s="17">
        <v>62.1</v>
      </c>
      <c r="D23" s="36">
        <v>181.42</v>
      </c>
      <c r="E23" s="39">
        <v>42.83</v>
      </c>
    </row>
    <row r="24" spans="1:5" ht="15.75" thickBot="1" x14ac:dyDescent="0.3">
      <c r="A24" s="7" t="s">
        <v>68</v>
      </c>
      <c r="B24" s="17">
        <v>27.3</v>
      </c>
      <c r="C24" s="17">
        <v>28.6</v>
      </c>
      <c r="D24" s="36">
        <v>290.08999999999997</v>
      </c>
      <c r="E24" s="39">
        <v>33.6</v>
      </c>
    </row>
    <row r="25" spans="1:5" ht="15.75" thickBot="1" x14ac:dyDescent="0.3">
      <c r="A25" s="7" t="s">
        <v>69</v>
      </c>
      <c r="B25" s="17">
        <v>624.66</v>
      </c>
      <c r="C25" s="17">
        <v>736</v>
      </c>
      <c r="D25" s="36">
        <v>461.9</v>
      </c>
      <c r="E25" s="39">
        <v>439.5</v>
      </c>
    </row>
    <row r="26" spans="1:5" ht="15.75" thickBot="1" x14ac:dyDescent="0.3">
      <c r="A26" s="7" t="s">
        <v>21</v>
      </c>
      <c r="B26" s="17">
        <v>177</v>
      </c>
      <c r="C26" s="17">
        <v>492.75</v>
      </c>
      <c r="D26" s="36">
        <v>15.22</v>
      </c>
      <c r="E26" s="39">
        <f>215+5</f>
        <v>220</v>
      </c>
    </row>
    <row r="27" spans="1:5" ht="16.5" thickBot="1" x14ac:dyDescent="0.3">
      <c r="A27" s="5" t="s">
        <v>22</v>
      </c>
      <c r="B27" s="15">
        <f>B7-B24</f>
        <v>1212.69</v>
      </c>
      <c r="C27" s="15">
        <f t="shared" ref="C27:D27" si="1">C7-C24</f>
        <v>1798.7900000000002</v>
      </c>
      <c r="D27" s="34">
        <f t="shared" si="1"/>
        <v>984.03</v>
      </c>
      <c r="E27" s="68">
        <f>E7-E24</f>
        <v>990.41</v>
      </c>
    </row>
    <row r="28" spans="1:5" ht="15.75" thickBot="1" x14ac:dyDescent="0.3">
      <c r="A28" s="3" t="s">
        <v>23</v>
      </c>
      <c r="B28" s="18"/>
      <c r="C28" s="18"/>
      <c r="D28" s="33"/>
      <c r="E28" s="39"/>
    </row>
    <row r="29" spans="1:5" ht="16.5" thickBot="1" x14ac:dyDescent="0.3">
      <c r="A29" s="7" t="s">
        <v>2</v>
      </c>
      <c r="B29" s="15">
        <v>1334.62</v>
      </c>
      <c r="C29" s="15">
        <v>1715.72</v>
      </c>
      <c r="D29" s="37">
        <v>1348.13</v>
      </c>
      <c r="E29" s="70">
        <f>E30+E36+E38+33.6</f>
        <v>1060.74</v>
      </c>
    </row>
    <row r="30" spans="1:5" ht="15.75" thickBot="1" x14ac:dyDescent="0.3">
      <c r="A30" s="7" t="s">
        <v>24</v>
      </c>
      <c r="B30" s="19">
        <v>927.28</v>
      </c>
      <c r="C30" s="19">
        <v>942.18</v>
      </c>
      <c r="D30" s="38">
        <v>838.79</v>
      </c>
      <c r="E30" s="69">
        <v>870.48</v>
      </c>
    </row>
    <row r="31" spans="1:5" ht="39.75" thickBot="1" x14ac:dyDescent="0.3">
      <c r="A31" s="7" t="s">
        <v>25</v>
      </c>
      <c r="B31" s="17">
        <v>0</v>
      </c>
      <c r="C31" s="17">
        <v>0</v>
      </c>
      <c r="D31" s="36">
        <v>0</v>
      </c>
      <c r="E31" s="69"/>
    </row>
    <row r="32" spans="1:5" ht="27" thickBot="1" x14ac:dyDescent="0.3">
      <c r="A32" s="7" t="s">
        <v>26</v>
      </c>
      <c r="B32" s="17">
        <v>927.28</v>
      </c>
      <c r="C32" s="17">
        <v>942.2</v>
      </c>
      <c r="D32" s="36">
        <v>838.78</v>
      </c>
      <c r="E32" s="69">
        <v>870.48</v>
      </c>
    </row>
    <row r="33" spans="1:5" ht="39.75" thickBot="1" x14ac:dyDescent="0.3">
      <c r="A33" s="7" t="s">
        <v>47</v>
      </c>
      <c r="B33" s="17">
        <v>648.48</v>
      </c>
      <c r="C33" s="17">
        <v>661.06</v>
      </c>
      <c r="D33" s="36">
        <v>521.55999999999995</v>
      </c>
      <c r="E33" s="69">
        <v>565.9</v>
      </c>
    </row>
    <row r="34" spans="1:5" ht="27" thickBot="1" x14ac:dyDescent="0.3">
      <c r="A34" s="7" t="s">
        <v>28</v>
      </c>
      <c r="B34" s="16">
        <v>0</v>
      </c>
      <c r="C34" s="16">
        <v>0</v>
      </c>
      <c r="D34" s="35">
        <v>0</v>
      </c>
      <c r="E34" s="69">
        <v>0</v>
      </c>
    </row>
    <row r="35" spans="1:5" ht="16.5" thickBot="1" x14ac:dyDescent="0.3">
      <c r="A35" s="7" t="s">
        <v>29</v>
      </c>
      <c r="B35" s="16">
        <v>119</v>
      </c>
      <c r="C35" s="16">
        <v>579.42999999999995</v>
      </c>
      <c r="D35" s="35">
        <v>147.19999999999999</v>
      </c>
      <c r="E35" s="69">
        <v>0</v>
      </c>
    </row>
    <row r="36" spans="1:5" ht="16.5" thickBot="1" x14ac:dyDescent="0.3">
      <c r="A36" s="7" t="s">
        <v>33</v>
      </c>
      <c r="B36" s="16">
        <v>100.7</v>
      </c>
      <c r="C36" s="16">
        <v>68.400000000000006</v>
      </c>
      <c r="D36" s="35">
        <v>261.02</v>
      </c>
      <c r="E36" s="69">
        <v>86.9</v>
      </c>
    </row>
    <row r="37" spans="1:5" ht="16.5" thickBot="1" x14ac:dyDescent="0.3">
      <c r="A37" s="7" t="s">
        <v>48</v>
      </c>
      <c r="B37" s="16">
        <v>94.06</v>
      </c>
      <c r="C37" s="16">
        <v>32</v>
      </c>
      <c r="D37" s="35">
        <v>0</v>
      </c>
      <c r="E37" s="69">
        <v>0</v>
      </c>
    </row>
    <row r="38" spans="1:5" ht="16.5" thickBot="1" x14ac:dyDescent="0.3">
      <c r="A38" s="7" t="s">
        <v>39</v>
      </c>
      <c r="B38" s="16">
        <v>66.27</v>
      </c>
      <c r="C38" s="16">
        <v>65.099999999999994</v>
      </c>
      <c r="D38" s="35">
        <v>70.23</v>
      </c>
      <c r="E38" s="69">
        <v>69.760000000000005</v>
      </c>
    </row>
    <row r="39" spans="1:5" ht="16.5" thickBot="1" x14ac:dyDescent="0.3">
      <c r="A39" s="7" t="s">
        <v>40</v>
      </c>
      <c r="B39" s="16">
        <v>0</v>
      </c>
      <c r="C39" s="16">
        <v>0</v>
      </c>
      <c r="D39" s="35">
        <v>0</v>
      </c>
      <c r="E39" s="6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2" sqref="E32"/>
    </sheetView>
  </sheetViews>
  <sheetFormatPr defaultRowHeight="15" x14ac:dyDescent="0.25"/>
  <cols>
    <col min="1" max="1" width="54.85546875" customWidth="1"/>
    <col min="2" max="2" width="11.28515625" bestFit="1" customWidth="1"/>
    <col min="3" max="3" width="11.28515625" customWidth="1"/>
    <col min="4" max="4" width="11.42578125" customWidth="1"/>
    <col min="5" max="5" width="13" customWidth="1"/>
  </cols>
  <sheetData>
    <row r="1" spans="1:5" x14ac:dyDescent="0.25">
      <c r="A1" s="12" t="s">
        <v>58</v>
      </c>
    </row>
    <row r="2" spans="1:5" x14ac:dyDescent="0.25">
      <c r="A2" s="12" t="s">
        <v>73</v>
      </c>
    </row>
    <row r="3" spans="1:5" x14ac:dyDescent="0.25">
      <c r="A3" s="13"/>
    </row>
    <row r="4" spans="1:5" ht="15.75" thickBot="1" x14ac:dyDescent="0.3">
      <c r="A4" s="12" t="s">
        <v>44</v>
      </c>
    </row>
    <row r="5" spans="1:5" ht="15.75" thickBot="1" x14ac:dyDescent="0.3">
      <c r="A5" s="1" t="s">
        <v>0</v>
      </c>
      <c r="B5" s="2">
        <v>2013</v>
      </c>
      <c r="C5" s="2">
        <v>2014</v>
      </c>
      <c r="D5" s="2">
        <v>2015</v>
      </c>
      <c r="E5" s="42">
        <v>2016</v>
      </c>
    </row>
    <row r="6" spans="1:5" ht="39.75" thickBot="1" x14ac:dyDescent="0.3">
      <c r="A6" s="3" t="s">
        <v>1</v>
      </c>
      <c r="B6" s="4"/>
      <c r="C6" s="4"/>
      <c r="D6" s="41"/>
      <c r="E6" s="39"/>
    </row>
    <row r="7" spans="1:5" ht="16.5" thickBot="1" x14ac:dyDescent="0.3">
      <c r="A7" s="5" t="s">
        <v>2</v>
      </c>
      <c r="B7" s="20">
        <f>SUM(B8:B22)</f>
        <v>1964.39</v>
      </c>
      <c r="C7" s="15">
        <f>SUM(C8:C22)</f>
        <v>1550.8600000000001</v>
      </c>
      <c r="D7" s="34">
        <f>SUM(D8:D22)</f>
        <v>1240.5900000000001</v>
      </c>
      <c r="E7" s="34">
        <f>SUM(E8:E22)</f>
        <v>1511.42</v>
      </c>
    </row>
    <row r="8" spans="1:5" ht="16.5" thickBot="1" x14ac:dyDescent="0.3">
      <c r="A8" s="7" t="s">
        <v>3</v>
      </c>
      <c r="B8" s="16">
        <v>36.520000000000003</v>
      </c>
      <c r="C8" s="16">
        <v>44.41</v>
      </c>
      <c r="D8" s="35">
        <v>7.48</v>
      </c>
      <c r="E8" s="35">
        <v>18.55</v>
      </c>
    </row>
    <row r="9" spans="1:5" ht="16.5" thickBot="1" x14ac:dyDescent="0.3">
      <c r="A9" s="7" t="s">
        <v>63</v>
      </c>
      <c r="B9" s="16"/>
      <c r="C9" s="16">
        <v>140.63999999999999</v>
      </c>
      <c r="D9" s="35"/>
      <c r="E9" s="35"/>
    </row>
    <row r="10" spans="1:5" ht="27" thickBot="1" x14ac:dyDescent="0.3">
      <c r="A10" s="7" t="s">
        <v>5</v>
      </c>
      <c r="B10" s="17"/>
      <c r="C10" s="17">
        <v>5.29</v>
      </c>
      <c r="D10" s="36">
        <v>5.79</v>
      </c>
      <c r="E10" s="36">
        <v>1.37</v>
      </c>
    </row>
    <row r="11" spans="1:5" ht="16.5" thickBot="1" x14ac:dyDescent="0.3">
      <c r="A11" s="7" t="s">
        <v>6</v>
      </c>
      <c r="B11" s="17"/>
      <c r="C11" s="16"/>
      <c r="D11" s="35"/>
      <c r="E11" s="35"/>
    </row>
    <row r="12" spans="1:5" ht="27" thickBot="1" x14ac:dyDescent="0.3">
      <c r="A12" s="7" t="s">
        <v>64</v>
      </c>
      <c r="B12" s="17"/>
      <c r="C12" s="16"/>
      <c r="D12" s="35"/>
      <c r="E12" s="35"/>
    </row>
    <row r="13" spans="1:5" ht="15.75" thickBot="1" x14ac:dyDescent="0.3">
      <c r="A13" s="7" t="s">
        <v>45</v>
      </c>
      <c r="B13" s="17">
        <v>1.58</v>
      </c>
      <c r="C13" s="17">
        <v>1.46</v>
      </c>
      <c r="D13" s="36">
        <v>1.93</v>
      </c>
      <c r="E13" s="36">
        <v>1.29</v>
      </c>
    </row>
    <row r="14" spans="1:5" ht="16.5" thickBot="1" x14ac:dyDescent="0.3">
      <c r="A14" s="7" t="s">
        <v>46</v>
      </c>
      <c r="B14" s="16">
        <v>94.03</v>
      </c>
      <c r="C14" s="16">
        <v>196.82</v>
      </c>
      <c r="D14" s="35">
        <v>203.68</v>
      </c>
      <c r="E14" s="35">
        <v>334.29</v>
      </c>
    </row>
    <row r="15" spans="1:5" ht="16.5" thickBot="1" x14ac:dyDescent="0.3">
      <c r="A15" s="21" t="s">
        <v>9</v>
      </c>
      <c r="B15" s="16"/>
      <c r="C15" s="16"/>
      <c r="D15" s="35"/>
      <c r="E15" s="35"/>
    </row>
    <row r="16" spans="1:5" ht="27" thickBot="1" x14ac:dyDescent="0.3">
      <c r="A16" s="7" t="s">
        <v>10</v>
      </c>
      <c r="B16" s="16"/>
      <c r="C16" s="16"/>
      <c r="D16" s="35"/>
      <c r="E16" s="35"/>
    </row>
    <row r="17" spans="1:5" ht="27" thickBot="1" x14ac:dyDescent="0.3">
      <c r="A17" s="7" t="s">
        <v>11</v>
      </c>
      <c r="B17" s="16">
        <v>0.73</v>
      </c>
      <c r="C17" s="16">
        <v>216.34</v>
      </c>
      <c r="D17" s="35">
        <v>81.31</v>
      </c>
      <c r="E17" s="35"/>
    </row>
    <row r="18" spans="1:5" ht="27" thickBot="1" x14ac:dyDescent="0.3">
      <c r="A18" s="7" t="s">
        <v>53</v>
      </c>
      <c r="B18" s="16">
        <v>91.32</v>
      </c>
      <c r="C18" s="16"/>
      <c r="D18" s="35"/>
      <c r="E18" s="35">
        <v>66.010000000000005</v>
      </c>
    </row>
    <row r="19" spans="1:5" ht="27" thickBot="1" x14ac:dyDescent="0.3">
      <c r="A19" s="7" t="s">
        <v>14</v>
      </c>
      <c r="B19" s="17">
        <v>59.29</v>
      </c>
      <c r="C19" s="17"/>
      <c r="D19" s="36"/>
      <c r="E19" s="36"/>
    </row>
    <row r="20" spans="1:5" ht="15.75" thickBot="1" x14ac:dyDescent="0.3">
      <c r="A20" s="7" t="s">
        <v>16</v>
      </c>
      <c r="B20" s="17"/>
      <c r="C20" s="17"/>
      <c r="D20" s="36"/>
      <c r="E20" s="36"/>
    </row>
    <row r="21" spans="1:5" ht="15.75" thickBot="1" x14ac:dyDescent="0.3">
      <c r="A21" s="7" t="s">
        <v>17</v>
      </c>
      <c r="B21" s="17"/>
      <c r="C21" s="17"/>
      <c r="D21" s="36"/>
      <c r="E21" s="36">
        <v>-10.61</v>
      </c>
    </row>
    <row r="22" spans="1:5" ht="16.5" thickBot="1" x14ac:dyDescent="0.3">
      <c r="A22" s="5" t="s">
        <v>18</v>
      </c>
      <c r="B22" s="24">
        <f>B23+B24+B25+B26</f>
        <v>1680.92</v>
      </c>
      <c r="C22" s="24">
        <f t="shared" ref="C22:D22" si="0">C23+C24+C25+C26</f>
        <v>945.9</v>
      </c>
      <c r="D22" s="37">
        <f t="shared" si="0"/>
        <v>940.40000000000009</v>
      </c>
      <c r="E22" s="60">
        <f>E23+E24+E25+E26</f>
        <v>1100.52</v>
      </c>
    </row>
    <row r="23" spans="1:5" ht="15.75" thickBot="1" x14ac:dyDescent="0.3">
      <c r="A23" s="7" t="s">
        <v>67</v>
      </c>
      <c r="B23" s="17">
        <v>870</v>
      </c>
      <c r="C23" s="17">
        <v>0</v>
      </c>
      <c r="D23" s="36">
        <v>20</v>
      </c>
      <c r="E23" s="39">
        <v>212.12</v>
      </c>
    </row>
    <row r="24" spans="1:5" ht="15.75" thickBot="1" x14ac:dyDescent="0.3">
      <c r="A24" s="7" t="s">
        <v>68</v>
      </c>
      <c r="B24" s="17">
        <v>27.3</v>
      </c>
      <c r="C24" s="17">
        <v>28.6</v>
      </c>
      <c r="D24" s="36">
        <v>217.8</v>
      </c>
      <c r="E24" s="39">
        <v>33.6</v>
      </c>
    </row>
    <row r="25" spans="1:5" ht="15.75" thickBot="1" x14ac:dyDescent="0.3">
      <c r="A25" s="7" t="s">
        <v>69</v>
      </c>
      <c r="B25" s="17">
        <v>673.62</v>
      </c>
      <c r="C25" s="17">
        <v>917.3</v>
      </c>
      <c r="D25" s="36">
        <v>679.4</v>
      </c>
      <c r="E25" s="39">
        <v>626.79999999999995</v>
      </c>
    </row>
    <row r="26" spans="1:5" ht="15.75" thickBot="1" x14ac:dyDescent="0.3">
      <c r="A26" s="7" t="s">
        <v>21</v>
      </c>
      <c r="B26" s="17">
        <v>110</v>
      </c>
      <c r="C26" s="17">
        <v>0</v>
      </c>
      <c r="D26" s="36">
        <v>23.2</v>
      </c>
      <c r="E26" s="39">
        <v>228</v>
      </c>
    </row>
    <row r="27" spans="1:5" ht="16.5" thickBot="1" x14ac:dyDescent="0.3">
      <c r="A27" s="5" t="s">
        <v>22</v>
      </c>
      <c r="B27" s="15">
        <f>B7-B24</f>
        <v>1937.0900000000001</v>
      </c>
      <c r="C27" s="15">
        <f t="shared" ref="C27:D27" si="1">C7-C24</f>
        <v>1522.2600000000002</v>
      </c>
      <c r="D27" s="34">
        <f t="shared" si="1"/>
        <v>1022.7900000000002</v>
      </c>
      <c r="E27" s="71">
        <f>E7-E24</f>
        <v>1477.8200000000002</v>
      </c>
    </row>
    <row r="28" spans="1:5" ht="15.75" thickBot="1" x14ac:dyDescent="0.3">
      <c r="A28" s="3" t="s">
        <v>23</v>
      </c>
      <c r="B28" s="18"/>
      <c r="C28" s="18"/>
      <c r="D28" s="33"/>
      <c r="E28" s="39"/>
    </row>
    <row r="29" spans="1:5" ht="16.5" thickBot="1" x14ac:dyDescent="0.3">
      <c r="A29" s="7" t="s">
        <v>2</v>
      </c>
      <c r="B29" s="15">
        <v>1887.92</v>
      </c>
      <c r="C29" s="15">
        <v>1646.97</v>
      </c>
      <c r="D29" s="37">
        <v>1320.84</v>
      </c>
      <c r="E29" s="60">
        <f>E30+E36+E38+33.6</f>
        <v>1184.1099999999999</v>
      </c>
    </row>
    <row r="30" spans="1:5" ht="15.75" thickBot="1" x14ac:dyDescent="0.3">
      <c r="A30" s="7" t="s">
        <v>24</v>
      </c>
      <c r="B30" s="19">
        <v>1302.1300000000001</v>
      </c>
      <c r="C30" s="19">
        <v>1202.69</v>
      </c>
      <c r="D30" s="38">
        <v>961.78</v>
      </c>
      <c r="E30" s="39">
        <v>903.45</v>
      </c>
    </row>
    <row r="31" spans="1:5" ht="39.75" thickBot="1" x14ac:dyDescent="0.3">
      <c r="A31" s="7" t="s">
        <v>25</v>
      </c>
      <c r="B31" s="17">
        <v>0</v>
      </c>
      <c r="C31" s="17">
        <v>0</v>
      </c>
      <c r="D31" s="36">
        <v>0</v>
      </c>
      <c r="E31" s="39">
        <v>0</v>
      </c>
    </row>
    <row r="32" spans="1:5" ht="27" thickBot="1" x14ac:dyDescent="0.3">
      <c r="A32" s="7" t="s">
        <v>26</v>
      </c>
      <c r="B32" s="17">
        <v>1302.1300000000001</v>
      </c>
      <c r="C32" s="17">
        <v>1202.7</v>
      </c>
      <c r="D32" s="36">
        <v>961.78</v>
      </c>
      <c r="E32" s="39">
        <v>853.35</v>
      </c>
    </row>
    <row r="33" spans="1:5" ht="39.75" thickBot="1" x14ac:dyDescent="0.3">
      <c r="A33" s="7" t="s">
        <v>47</v>
      </c>
      <c r="B33" s="17">
        <v>1010.58</v>
      </c>
      <c r="C33" s="17">
        <v>790.26</v>
      </c>
      <c r="D33" s="36">
        <v>612.13</v>
      </c>
      <c r="E33" s="39">
        <v>507.79</v>
      </c>
    </row>
    <row r="34" spans="1:5" ht="27" thickBot="1" x14ac:dyDescent="0.3">
      <c r="A34" s="7" t="s">
        <v>28</v>
      </c>
      <c r="B34" s="16">
        <v>0</v>
      </c>
      <c r="C34" s="16">
        <v>0</v>
      </c>
      <c r="D34" s="35">
        <v>0</v>
      </c>
      <c r="E34" s="39">
        <v>0</v>
      </c>
    </row>
    <row r="35" spans="1:5" ht="16.5" thickBot="1" x14ac:dyDescent="0.3">
      <c r="A35" s="7" t="s">
        <v>29</v>
      </c>
      <c r="B35" s="16">
        <v>345</v>
      </c>
      <c r="C35" s="16">
        <v>0</v>
      </c>
      <c r="D35" s="35">
        <v>25</v>
      </c>
      <c r="E35" s="39"/>
    </row>
    <row r="36" spans="1:5" ht="16.5" thickBot="1" x14ac:dyDescent="0.3">
      <c r="A36" s="7" t="s">
        <v>33</v>
      </c>
      <c r="B36" s="16">
        <v>25</v>
      </c>
      <c r="C36" s="16">
        <v>15.3</v>
      </c>
      <c r="D36" s="35">
        <v>5</v>
      </c>
      <c r="E36" s="39">
        <v>25</v>
      </c>
    </row>
    <row r="37" spans="1:5" ht="16.5" thickBot="1" x14ac:dyDescent="0.3">
      <c r="A37" s="7" t="s">
        <v>48</v>
      </c>
      <c r="B37" s="16">
        <v>188.48</v>
      </c>
      <c r="C37" s="16">
        <v>0</v>
      </c>
      <c r="D37" s="35">
        <v>20</v>
      </c>
      <c r="E37" s="39">
        <v>0</v>
      </c>
    </row>
    <row r="38" spans="1:5" ht="16.5" thickBot="1" x14ac:dyDescent="0.3">
      <c r="A38" s="7" t="s">
        <v>39</v>
      </c>
      <c r="B38" s="16">
        <v>0</v>
      </c>
      <c r="C38" s="16">
        <v>400.38</v>
      </c>
      <c r="D38" s="35">
        <v>277.95</v>
      </c>
      <c r="E38" s="39">
        <v>222.06</v>
      </c>
    </row>
    <row r="39" spans="1:5" ht="16.5" thickBot="1" x14ac:dyDescent="0.3">
      <c r="A39" s="7" t="s">
        <v>40</v>
      </c>
      <c r="B39" s="16">
        <v>0</v>
      </c>
      <c r="C39" s="16">
        <v>0</v>
      </c>
      <c r="D39" s="35">
        <v>0</v>
      </c>
      <c r="E39" s="3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2" sqref="E32"/>
    </sheetView>
  </sheetViews>
  <sheetFormatPr defaultRowHeight="15" x14ac:dyDescent="0.25"/>
  <cols>
    <col min="1" max="1" width="54.85546875" customWidth="1"/>
    <col min="2" max="2" width="11.28515625" bestFit="1" customWidth="1"/>
    <col min="3" max="3" width="12.42578125" customWidth="1"/>
    <col min="4" max="4" width="11.7109375" customWidth="1"/>
    <col min="5" max="5" width="13" customWidth="1"/>
  </cols>
  <sheetData>
    <row r="1" spans="1:5" x14ac:dyDescent="0.25">
      <c r="A1" s="12" t="s">
        <v>59</v>
      </c>
    </row>
    <row r="2" spans="1:5" x14ac:dyDescent="0.25">
      <c r="A2" s="12" t="s">
        <v>73</v>
      </c>
    </row>
    <row r="3" spans="1:5" x14ac:dyDescent="0.25">
      <c r="A3" s="13"/>
    </row>
    <row r="4" spans="1:5" ht="15.75" thickBot="1" x14ac:dyDescent="0.3">
      <c r="A4" s="12" t="s">
        <v>44</v>
      </c>
    </row>
    <row r="5" spans="1:5" ht="15.75" thickBot="1" x14ac:dyDescent="0.3">
      <c r="A5" s="1" t="s">
        <v>0</v>
      </c>
      <c r="B5" s="2">
        <v>2013</v>
      </c>
      <c r="C5" s="2">
        <v>2014</v>
      </c>
      <c r="D5" s="2">
        <v>2015</v>
      </c>
      <c r="E5" s="42">
        <v>2016</v>
      </c>
    </row>
    <row r="6" spans="1:5" ht="39.75" thickBot="1" x14ac:dyDescent="0.3">
      <c r="A6" s="3" t="s">
        <v>1</v>
      </c>
      <c r="B6" s="4"/>
      <c r="C6" s="4"/>
      <c r="D6" s="41"/>
      <c r="E6" s="39"/>
    </row>
    <row r="7" spans="1:5" ht="16.5" thickBot="1" x14ac:dyDescent="0.3">
      <c r="A7" s="5" t="s">
        <v>2</v>
      </c>
      <c r="B7" s="20">
        <f>SUM(B8:B22)</f>
        <v>2206.6</v>
      </c>
      <c r="C7" s="15">
        <f>SUM(C8:C22)</f>
        <v>6327.5</v>
      </c>
      <c r="D7" s="34">
        <f>SUM(D8:D22)</f>
        <v>2308.12</v>
      </c>
      <c r="E7" s="34">
        <f>SUM(E8:E22)</f>
        <v>2058.31</v>
      </c>
    </row>
    <row r="8" spans="1:5" ht="16.5" thickBot="1" x14ac:dyDescent="0.3">
      <c r="A8" s="7" t="s">
        <v>3</v>
      </c>
      <c r="B8" s="16">
        <v>74.37</v>
      </c>
      <c r="C8" s="16">
        <v>99.2</v>
      </c>
      <c r="D8" s="35">
        <v>16.82</v>
      </c>
      <c r="E8" s="35">
        <v>17.12</v>
      </c>
    </row>
    <row r="9" spans="1:5" ht="16.5" thickBot="1" x14ac:dyDescent="0.3">
      <c r="A9" s="7" t="s">
        <v>63</v>
      </c>
      <c r="B9" s="16"/>
      <c r="C9" s="16">
        <v>384.61</v>
      </c>
      <c r="D9" s="35"/>
      <c r="E9" s="35"/>
    </row>
    <row r="10" spans="1:5" ht="27" thickBot="1" x14ac:dyDescent="0.3">
      <c r="A10" s="7" t="s">
        <v>5</v>
      </c>
      <c r="B10" s="17"/>
      <c r="C10" s="17">
        <v>52.5</v>
      </c>
      <c r="D10" s="36">
        <v>45.2</v>
      </c>
      <c r="E10" s="36">
        <v>48.63</v>
      </c>
    </row>
    <row r="11" spans="1:5" ht="16.5" thickBot="1" x14ac:dyDescent="0.3">
      <c r="A11" s="7" t="s">
        <v>6</v>
      </c>
      <c r="B11" s="17"/>
      <c r="C11" s="16"/>
      <c r="D11" s="35"/>
      <c r="E11" s="35"/>
    </row>
    <row r="12" spans="1:5" ht="27" thickBot="1" x14ac:dyDescent="0.3">
      <c r="A12" s="7" t="s">
        <v>64</v>
      </c>
      <c r="B12" s="17"/>
      <c r="C12" s="16"/>
      <c r="D12" s="35"/>
      <c r="E12" s="35"/>
    </row>
    <row r="13" spans="1:5" ht="15.75" thickBot="1" x14ac:dyDescent="0.3">
      <c r="A13" s="7" t="s">
        <v>45</v>
      </c>
      <c r="B13" s="17">
        <v>26.55</v>
      </c>
      <c r="C13" s="17">
        <v>23.81</v>
      </c>
      <c r="D13" s="36">
        <v>24.44</v>
      </c>
      <c r="E13" s="36">
        <v>25.11</v>
      </c>
    </row>
    <row r="14" spans="1:5" ht="16.5" thickBot="1" x14ac:dyDescent="0.3">
      <c r="A14" s="7" t="s">
        <v>46</v>
      </c>
      <c r="B14" s="16">
        <v>168.05</v>
      </c>
      <c r="C14" s="16">
        <v>254.05</v>
      </c>
      <c r="D14" s="35">
        <v>264.97000000000003</v>
      </c>
      <c r="E14" s="35">
        <v>241.99</v>
      </c>
    </row>
    <row r="15" spans="1:5" ht="16.5" thickBot="1" x14ac:dyDescent="0.3">
      <c r="A15" s="21" t="s">
        <v>9</v>
      </c>
      <c r="B15" s="16">
        <v>5.76</v>
      </c>
      <c r="C15" s="16">
        <v>3.45</v>
      </c>
      <c r="D15" s="35">
        <v>2.85</v>
      </c>
      <c r="E15" s="35">
        <v>1.2</v>
      </c>
    </row>
    <row r="16" spans="1:5" ht="27" thickBot="1" x14ac:dyDescent="0.3">
      <c r="A16" s="7" t="s">
        <v>10</v>
      </c>
      <c r="B16" s="16"/>
      <c r="C16" s="16"/>
      <c r="D16" s="35"/>
      <c r="E16" s="35"/>
    </row>
    <row r="17" spans="1:5" ht="27" thickBot="1" x14ac:dyDescent="0.3">
      <c r="A17" s="7" t="s">
        <v>11</v>
      </c>
      <c r="B17" s="16">
        <v>34.19</v>
      </c>
      <c r="C17" s="16">
        <v>25.93</v>
      </c>
      <c r="D17" s="35">
        <v>3</v>
      </c>
      <c r="E17" s="35"/>
    </row>
    <row r="18" spans="1:5" ht="27" thickBot="1" x14ac:dyDescent="0.3">
      <c r="A18" s="7" t="s">
        <v>53</v>
      </c>
      <c r="B18" s="16">
        <v>21.13</v>
      </c>
      <c r="C18" s="16">
        <v>18.91</v>
      </c>
      <c r="D18" s="35">
        <v>15.14</v>
      </c>
      <c r="E18" s="35">
        <v>12.7</v>
      </c>
    </row>
    <row r="19" spans="1:5" ht="27" thickBot="1" x14ac:dyDescent="0.3">
      <c r="A19" s="7" t="s">
        <v>14</v>
      </c>
      <c r="B19" s="17">
        <v>174.14</v>
      </c>
      <c r="C19" s="17">
        <v>31.24</v>
      </c>
      <c r="D19" s="36">
        <v>30</v>
      </c>
      <c r="E19" s="36"/>
    </row>
    <row r="20" spans="1:5" ht="15.75" thickBot="1" x14ac:dyDescent="0.3">
      <c r="A20" s="7" t="s">
        <v>16</v>
      </c>
      <c r="B20" s="17"/>
      <c r="C20" s="17"/>
      <c r="D20" s="36">
        <v>2.5</v>
      </c>
      <c r="E20" s="36">
        <v>0.5</v>
      </c>
    </row>
    <row r="21" spans="1:5" ht="15.75" thickBot="1" x14ac:dyDescent="0.3">
      <c r="A21" s="7" t="s">
        <v>17</v>
      </c>
      <c r="B21" s="17">
        <v>8.4</v>
      </c>
      <c r="C21" s="17">
        <v>12.2</v>
      </c>
      <c r="D21" s="36">
        <v>15.5</v>
      </c>
      <c r="E21" s="36">
        <v>14.1</v>
      </c>
    </row>
    <row r="22" spans="1:5" ht="16.5" thickBot="1" x14ac:dyDescent="0.3">
      <c r="A22" s="5" t="s">
        <v>18</v>
      </c>
      <c r="B22" s="24">
        <f>B23+B24+B25+B26</f>
        <v>1694.0099999999998</v>
      </c>
      <c r="C22" s="24">
        <f t="shared" ref="C22:D22" si="0">C23+C24+C25+C26</f>
        <v>5421.6</v>
      </c>
      <c r="D22" s="37">
        <f t="shared" si="0"/>
        <v>1887.7</v>
      </c>
      <c r="E22" s="60">
        <f>E24+E25+E26</f>
        <v>1696.96</v>
      </c>
    </row>
    <row r="23" spans="1:5" ht="15.75" thickBot="1" x14ac:dyDescent="0.3">
      <c r="A23" s="7" t="s">
        <v>67</v>
      </c>
      <c r="B23" s="17">
        <v>250</v>
      </c>
      <c r="C23" s="17">
        <v>50</v>
      </c>
      <c r="D23" s="36">
        <v>150.30000000000001</v>
      </c>
      <c r="E23" s="60"/>
    </row>
    <row r="24" spans="1:5" ht="15.75" thickBot="1" x14ac:dyDescent="0.3">
      <c r="A24" s="7" t="s">
        <v>68</v>
      </c>
      <c r="B24" s="17">
        <v>40.9</v>
      </c>
      <c r="C24" s="17">
        <v>42.9</v>
      </c>
      <c r="D24" s="36">
        <v>491.9</v>
      </c>
      <c r="E24" s="39">
        <v>50.5</v>
      </c>
    </row>
    <row r="25" spans="1:5" ht="15.75" thickBot="1" x14ac:dyDescent="0.3">
      <c r="A25" s="7" t="s">
        <v>69</v>
      </c>
      <c r="B25" s="17">
        <v>1323.11</v>
      </c>
      <c r="C25" s="17">
        <v>1322.7</v>
      </c>
      <c r="D25" s="36">
        <v>955.5</v>
      </c>
      <c r="E25" s="39">
        <v>895.2</v>
      </c>
    </row>
    <row r="26" spans="1:5" ht="15.75" thickBot="1" x14ac:dyDescent="0.3">
      <c r="A26" s="7" t="s">
        <v>21</v>
      </c>
      <c r="B26" s="17">
        <v>80</v>
      </c>
      <c r="C26" s="17">
        <v>4006</v>
      </c>
      <c r="D26" s="36">
        <v>290</v>
      </c>
      <c r="E26" s="39">
        <v>751.26</v>
      </c>
    </row>
    <row r="27" spans="1:5" ht="16.5" thickBot="1" x14ac:dyDescent="0.3">
      <c r="A27" s="5" t="s">
        <v>22</v>
      </c>
      <c r="B27" s="15">
        <f>B7-B24</f>
        <v>2165.6999999999998</v>
      </c>
      <c r="C27" s="15">
        <f t="shared" ref="C27:D27" si="1">C7-C24</f>
        <v>6284.6</v>
      </c>
      <c r="D27" s="34">
        <f t="shared" si="1"/>
        <v>1816.2199999999998</v>
      </c>
      <c r="E27" s="71">
        <f>E7-E24</f>
        <v>2007.81</v>
      </c>
    </row>
    <row r="28" spans="1:5" ht="15.75" thickBot="1" x14ac:dyDescent="0.3">
      <c r="A28" s="3" t="s">
        <v>23</v>
      </c>
      <c r="B28" s="18"/>
      <c r="C28" s="18"/>
      <c r="D28" s="33"/>
      <c r="E28" s="39"/>
    </row>
    <row r="29" spans="1:5" ht="16.5" thickBot="1" x14ac:dyDescent="0.3">
      <c r="A29" s="7" t="s">
        <v>2</v>
      </c>
      <c r="B29" s="15">
        <v>2505.12</v>
      </c>
      <c r="C29" s="15">
        <v>6147.13</v>
      </c>
      <c r="D29" s="37">
        <v>2488.84</v>
      </c>
      <c r="E29" s="60">
        <f>E30+E36+E38+50.5</f>
        <v>2099.59</v>
      </c>
    </row>
    <row r="30" spans="1:5" ht="15.75" thickBot="1" x14ac:dyDescent="0.3">
      <c r="A30" s="7" t="s">
        <v>24</v>
      </c>
      <c r="B30" s="19">
        <v>1273.3900000000001</v>
      </c>
      <c r="C30" s="19">
        <v>1286.8</v>
      </c>
      <c r="D30" s="38">
        <v>1229.0899999999999</v>
      </c>
      <c r="E30" s="39">
        <v>1349.63</v>
      </c>
    </row>
    <row r="31" spans="1:5" ht="39.75" thickBot="1" x14ac:dyDescent="0.3">
      <c r="A31" s="7" t="s">
        <v>25</v>
      </c>
      <c r="B31" s="17">
        <v>0</v>
      </c>
      <c r="C31" s="17">
        <v>0</v>
      </c>
      <c r="D31" s="36">
        <v>0</v>
      </c>
      <c r="E31" s="39">
        <v>0</v>
      </c>
    </row>
    <row r="32" spans="1:5" ht="27" thickBot="1" x14ac:dyDescent="0.3">
      <c r="A32" s="7" t="s">
        <v>26</v>
      </c>
      <c r="B32" s="17">
        <v>1185.33</v>
      </c>
      <c r="C32" s="17">
        <v>1286.8</v>
      </c>
      <c r="D32" s="36">
        <v>1229.0899999999999</v>
      </c>
      <c r="E32" s="39">
        <v>1349.63</v>
      </c>
    </row>
    <row r="33" spans="1:5" ht="39.75" thickBot="1" x14ac:dyDescent="0.3">
      <c r="A33" s="7" t="s">
        <v>47</v>
      </c>
      <c r="B33" s="17">
        <v>806.35</v>
      </c>
      <c r="C33" s="17">
        <v>894.97</v>
      </c>
      <c r="D33" s="36">
        <v>840.29</v>
      </c>
      <c r="E33" s="39">
        <v>989.66</v>
      </c>
    </row>
    <row r="34" spans="1:5" ht="27" thickBot="1" x14ac:dyDescent="0.3">
      <c r="A34" s="7" t="s">
        <v>28</v>
      </c>
      <c r="B34" s="16">
        <v>0</v>
      </c>
      <c r="C34" s="16">
        <v>17</v>
      </c>
      <c r="D34" s="35">
        <v>0</v>
      </c>
      <c r="E34" s="39">
        <v>0</v>
      </c>
    </row>
    <row r="35" spans="1:5" ht="16.5" thickBot="1" x14ac:dyDescent="0.3">
      <c r="A35" s="7" t="s">
        <v>29</v>
      </c>
      <c r="B35" s="16">
        <v>0</v>
      </c>
      <c r="C35" s="16">
        <v>3736.28</v>
      </c>
      <c r="D35" s="35">
        <v>280.10000000000002</v>
      </c>
      <c r="E35" s="39">
        <v>0</v>
      </c>
    </row>
    <row r="36" spans="1:5" ht="16.5" thickBot="1" x14ac:dyDescent="0.3">
      <c r="A36" s="7" t="s">
        <v>33</v>
      </c>
      <c r="B36" s="16">
        <v>748.84</v>
      </c>
      <c r="C36" s="16">
        <v>352.52</v>
      </c>
      <c r="D36" s="35">
        <v>314.81</v>
      </c>
      <c r="E36" s="39">
        <v>263.01</v>
      </c>
    </row>
    <row r="37" spans="1:5" ht="16.5" thickBot="1" x14ac:dyDescent="0.3">
      <c r="A37" s="7" t="s">
        <v>48</v>
      </c>
      <c r="B37" s="16">
        <v>156.37</v>
      </c>
      <c r="C37" s="16">
        <v>0</v>
      </c>
      <c r="D37" s="35">
        <v>150.30000000000001</v>
      </c>
      <c r="E37" s="39">
        <v>0</v>
      </c>
    </row>
    <row r="38" spans="1:5" ht="16.5" thickBot="1" x14ac:dyDescent="0.3">
      <c r="A38" s="7" t="s">
        <v>39</v>
      </c>
      <c r="B38" s="16">
        <v>285.62</v>
      </c>
      <c r="C38" s="16">
        <v>711.64</v>
      </c>
      <c r="D38" s="35">
        <v>466.65</v>
      </c>
      <c r="E38" s="39">
        <v>436.45</v>
      </c>
    </row>
    <row r="39" spans="1:5" ht="16.5" thickBot="1" x14ac:dyDescent="0.3">
      <c r="A39" s="7" t="s">
        <v>40</v>
      </c>
      <c r="B39" s="16">
        <v>0</v>
      </c>
      <c r="C39" s="16">
        <v>0</v>
      </c>
      <c r="D39" s="35">
        <v>0</v>
      </c>
      <c r="E39" s="3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E32" sqref="E32"/>
    </sheetView>
  </sheetViews>
  <sheetFormatPr defaultRowHeight="15" x14ac:dyDescent="0.25"/>
  <cols>
    <col min="1" max="1" width="54.85546875" customWidth="1"/>
    <col min="2" max="2" width="11.28515625" bestFit="1" customWidth="1"/>
    <col min="3" max="3" width="13.28515625" customWidth="1"/>
    <col min="4" max="4" width="11.42578125" customWidth="1"/>
    <col min="5" max="5" width="12" customWidth="1"/>
  </cols>
  <sheetData>
    <row r="1" spans="1:5" x14ac:dyDescent="0.25">
      <c r="A1" s="12" t="s">
        <v>60</v>
      </c>
    </row>
    <row r="2" spans="1:5" x14ac:dyDescent="0.25">
      <c r="A2" s="12" t="s">
        <v>73</v>
      </c>
    </row>
    <row r="3" spans="1:5" x14ac:dyDescent="0.25">
      <c r="A3" s="13"/>
    </row>
    <row r="4" spans="1:5" ht="15.75" thickBot="1" x14ac:dyDescent="0.3">
      <c r="A4" s="12" t="s">
        <v>44</v>
      </c>
    </row>
    <row r="5" spans="1:5" ht="15.75" thickBot="1" x14ac:dyDescent="0.3">
      <c r="A5" s="1" t="s">
        <v>0</v>
      </c>
      <c r="B5" s="2">
        <v>2013</v>
      </c>
      <c r="C5" s="2">
        <v>2014</v>
      </c>
      <c r="D5" s="2">
        <v>2015</v>
      </c>
      <c r="E5" s="42">
        <v>2016</v>
      </c>
    </row>
    <row r="6" spans="1:5" ht="39.75" thickBot="1" x14ac:dyDescent="0.3">
      <c r="A6" s="3" t="s">
        <v>1</v>
      </c>
      <c r="B6" s="4"/>
      <c r="C6" s="4"/>
      <c r="D6" s="41"/>
      <c r="E6" s="39"/>
    </row>
    <row r="7" spans="1:5" ht="16.5" thickBot="1" x14ac:dyDescent="0.3">
      <c r="A7" s="5" t="s">
        <v>2</v>
      </c>
      <c r="B7" s="20">
        <f>SUM(B8:B22)</f>
        <v>3695.0699999999997</v>
      </c>
      <c r="C7" s="15">
        <f>SUM(C8:C22)</f>
        <v>17611.939999999999</v>
      </c>
      <c r="D7" s="34">
        <f>SUM(D8:D22)</f>
        <v>3952.2299999999996</v>
      </c>
      <c r="E7" s="62">
        <f>SUM(E8:E22)</f>
        <v>2750.81</v>
      </c>
    </row>
    <row r="8" spans="1:5" ht="16.5" thickBot="1" x14ac:dyDescent="0.3">
      <c r="A8" s="7" t="s">
        <v>3</v>
      </c>
      <c r="B8" s="16">
        <v>130.43</v>
      </c>
      <c r="C8" s="16">
        <v>136.4</v>
      </c>
      <c r="D8" s="35">
        <v>29.64</v>
      </c>
      <c r="E8" s="63">
        <v>32.58</v>
      </c>
    </row>
    <row r="9" spans="1:5" ht="16.5" thickBot="1" x14ac:dyDescent="0.3">
      <c r="A9" s="7" t="s">
        <v>63</v>
      </c>
      <c r="B9" s="16"/>
      <c r="C9" s="16">
        <v>817.6</v>
      </c>
      <c r="D9" s="35"/>
      <c r="E9" s="63"/>
    </row>
    <row r="10" spans="1:5" ht="27" thickBot="1" x14ac:dyDescent="0.3">
      <c r="A10" s="7" t="s">
        <v>5</v>
      </c>
      <c r="B10" s="17"/>
      <c r="C10" s="17">
        <v>64.180000000000007</v>
      </c>
      <c r="D10" s="36">
        <v>68.36</v>
      </c>
      <c r="E10" s="72">
        <v>68.599999999999994</v>
      </c>
    </row>
    <row r="11" spans="1:5" ht="16.5" thickBot="1" x14ac:dyDescent="0.3">
      <c r="A11" s="7" t="s">
        <v>6</v>
      </c>
      <c r="B11" s="17"/>
      <c r="C11" s="16"/>
      <c r="D11" s="35"/>
      <c r="E11" s="63"/>
    </row>
    <row r="12" spans="1:5" ht="27" thickBot="1" x14ac:dyDescent="0.3">
      <c r="A12" s="7" t="s">
        <v>64</v>
      </c>
      <c r="B12" s="17"/>
      <c r="C12" s="16"/>
      <c r="D12" s="35"/>
      <c r="E12" s="63"/>
    </row>
    <row r="13" spans="1:5" ht="15.75" thickBot="1" x14ac:dyDescent="0.3">
      <c r="A13" s="7" t="s">
        <v>45</v>
      </c>
      <c r="B13" s="17">
        <v>32.39</v>
      </c>
      <c r="C13" s="17">
        <v>23.01</v>
      </c>
      <c r="D13" s="36">
        <v>18.37</v>
      </c>
      <c r="E13" s="72">
        <v>20.87</v>
      </c>
    </row>
    <row r="14" spans="1:5" ht="16.5" thickBot="1" x14ac:dyDescent="0.3">
      <c r="A14" s="7" t="s">
        <v>46</v>
      </c>
      <c r="B14" s="16">
        <v>452.87</v>
      </c>
      <c r="C14" s="16">
        <v>497.31</v>
      </c>
      <c r="D14" s="35">
        <v>734.71</v>
      </c>
      <c r="E14" s="63">
        <v>1055.01</v>
      </c>
    </row>
    <row r="15" spans="1:5" ht="16.5" thickBot="1" x14ac:dyDescent="0.3">
      <c r="A15" s="21" t="s">
        <v>9</v>
      </c>
      <c r="B15" s="16"/>
      <c r="C15" s="16">
        <v>14.13</v>
      </c>
      <c r="D15" s="35">
        <v>6.45</v>
      </c>
      <c r="E15" s="63">
        <v>7.4</v>
      </c>
    </row>
    <row r="16" spans="1:5" ht="27" thickBot="1" x14ac:dyDescent="0.3">
      <c r="A16" s="7" t="s">
        <v>10</v>
      </c>
      <c r="B16" s="16"/>
      <c r="C16" s="16"/>
      <c r="D16" s="35"/>
      <c r="E16" s="63"/>
    </row>
    <row r="17" spans="1:5" ht="27" thickBot="1" x14ac:dyDescent="0.3">
      <c r="A17" s="7" t="s">
        <v>11</v>
      </c>
      <c r="B17" s="16">
        <v>234.79</v>
      </c>
      <c r="C17" s="16">
        <v>74.150000000000006</v>
      </c>
      <c r="D17" s="35">
        <v>37.130000000000003</v>
      </c>
      <c r="E17" s="63">
        <v>26.24</v>
      </c>
    </row>
    <row r="18" spans="1:5" ht="27" thickBot="1" x14ac:dyDescent="0.3">
      <c r="A18" s="7" t="s">
        <v>53</v>
      </c>
      <c r="B18" s="16">
        <v>57.74</v>
      </c>
      <c r="C18" s="16">
        <v>65.66</v>
      </c>
      <c r="D18" s="35">
        <v>174.6</v>
      </c>
      <c r="E18" s="63">
        <v>71.209999999999994</v>
      </c>
    </row>
    <row r="19" spans="1:5" ht="27" thickBot="1" x14ac:dyDescent="0.3">
      <c r="A19" s="7" t="s">
        <v>14</v>
      </c>
      <c r="B19" s="17">
        <v>1301.6099999999999</v>
      </c>
      <c r="C19" s="17">
        <v>12.2</v>
      </c>
      <c r="D19" s="36">
        <v>59.79</v>
      </c>
      <c r="E19" s="72">
        <v>60.43</v>
      </c>
    </row>
    <row r="20" spans="1:5" ht="15.75" thickBot="1" x14ac:dyDescent="0.3">
      <c r="A20" s="7" t="s">
        <v>16</v>
      </c>
      <c r="B20" s="17"/>
      <c r="C20" s="17"/>
      <c r="D20" s="36"/>
      <c r="E20" s="72">
        <v>26</v>
      </c>
    </row>
    <row r="21" spans="1:5" ht="15.75" thickBot="1" x14ac:dyDescent="0.3">
      <c r="A21" s="7" t="s">
        <v>17</v>
      </c>
      <c r="B21" s="17">
        <v>13.43</v>
      </c>
      <c r="C21" s="17">
        <v>100</v>
      </c>
      <c r="D21" s="36">
        <v>-100</v>
      </c>
      <c r="E21" s="72"/>
    </row>
    <row r="22" spans="1:5" ht="16.5" thickBot="1" x14ac:dyDescent="0.3">
      <c r="A22" s="5" t="s">
        <v>18</v>
      </c>
      <c r="B22" s="24">
        <f>B23+B24+B25+B26</f>
        <v>1471.8100000000002</v>
      </c>
      <c r="C22" s="24">
        <f t="shared" ref="C22:D22" si="0">C23+C24+C25+C26</f>
        <v>15807.3</v>
      </c>
      <c r="D22" s="37">
        <f t="shared" si="0"/>
        <v>2923.18</v>
      </c>
      <c r="E22" s="73">
        <f>E24+E25+E26</f>
        <v>1382.4699999999998</v>
      </c>
    </row>
    <row r="23" spans="1:5" ht="15.75" thickBot="1" x14ac:dyDescent="0.3">
      <c r="A23" s="7" t="s">
        <v>67</v>
      </c>
      <c r="B23" s="17">
        <v>136.75</v>
      </c>
      <c r="C23" s="17">
        <v>50</v>
      </c>
      <c r="D23" s="36">
        <v>128</v>
      </c>
      <c r="E23" s="39"/>
    </row>
    <row r="24" spans="1:5" ht="15.75" thickBot="1" x14ac:dyDescent="0.3">
      <c r="A24" s="7" t="s">
        <v>68</v>
      </c>
      <c r="B24" s="17">
        <v>40.9</v>
      </c>
      <c r="C24" s="17">
        <v>42.9</v>
      </c>
      <c r="D24" s="36">
        <v>835.5</v>
      </c>
      <c r="E24" s="39">
        <v>50.5</v>
      </c>
    </row>
    <row r="25" spans="1:5" ht="15.75" thickBot="1" x14ac:dyDescent="0.3">
      <c r="A25" s="7" t="s">
        <v>69</v>
      </c>
      <c r="B25" s="17">
        <v>1207.19</v>
      </c>
      <c r="C25" s="17">
        <v>1127.9000000000001</v>
      </c>
      <c r="D25" s="36">
        <v>1067.5999999999999</v>
      </c>
      <c r="E25" s="39">
        <v>1045.0999999999999</v>
      </c>
    </row>
    <row r="26" spans="1:5" ht="15.75" thickBot="1" x14ac:dyDescent="0.3">
      <c r="A26" s="7" t="s">
        <v>21</v>
      </c>
      <c r="B26" s="17">
        <v>86.97</v>
      </c>
      <c r="C26" s="17">
        <v>14586.5</v>
      </c>
      <c r="D26" s="36">
        <v>892.08</v>
      </c>
      <c r="E26" s="39">
        <v>286.87</v>
      </c>
    </row>
    <row r="27" spans="1:5" ht="16.5" thickBot="1" x14ac:dyDescent="0.3">
      <c r="A27" s="5" t="s">
        <v>22</v>
      </c>
      <c r="B27" s="15">
        <f>B7-B24</f>
        <v>3654.1699999999996</v>
      </c>
      <c r="C27" s="15">
        <f t="shared" ref="C27:D27" si="1">C7-C24</f>
        <v>17569.039999999997</v>
      </c>
      <c r="D27" s="34">
        <f t="shared" si="1"/>
        <v>3116.7299999999996</v>
      </c>
      <c r="E27" s="71">
        <f>E7-E24</f>
        <v>2700.31</v>
      </c>
    </row>
    <row r="28" spans="1:5" ht="15.75" thickBot="1" x14ac:dyDescent="0.3">
      <c r="A28" s="3" t="s">
        <v>23</v>
      </c>
      <c r="B28" s="18"/>
      <c r="C28" s="18"/>
      <c r="D28" s="33"/>
      <c r="E28" s="39"/>
    </row>
    <row r="29" spans="1:5" ht="16.5" thickBot="1" x14ac:dyDescent="0.3">
      <c r="A29" s="7" t="s">
        <v>2</v>
      </c>
      <c r="B29" s="15">
        <v>3727.54</v>
      </c>
      <c r="C29" s="15">
        <v>17416.689999999999</v>
      </c>
      <c r="D29" s="37">
        <v>4160.3900000000003</v>
      </c>
      <c r="E29" s="39">
        <f>E30+E35+E36+E38+50.5</f>
        <v>2744.35</v>
      </c>
    </row>
    <row r="30" spans="1:5" ht="15.75" thickBot="1" x14ac:dyDescent="0.3">
      <c r="A30" s="7" t="s">
        <v>24</v>
      </c>
      <c r="B30" s="19">
        <v>1983.11</v>
      </c>
      <c r="C30" s="19">
        <v>1709.14</v>
      </c>
      <c r="D30" s="38">
        <v>607.85</v>
      </c>
      <c r="E30" s="39">
        <v>739.77</v>
      </c>
    </row>
    <row r="31" spans="1:5" ht="39.75" thickBot="1" x14ac:dyDescent="0.3">
      <c r="A31" s="7" t="s">
        <v>25</v>
      </c>
      <c r="B31" s="17">
        <v>0</v>
      </c>
      <c r="C31" s="17">
        <v>0</v>
      </c>
      <c r="D31" s="36">
        <v>0</v>
      </c>
      <c r="E31" s="39">
        <v>0</v>
      </c>
    </row>
    <row r="32" spans="1:5" ht="27" thickBot="1" x14ac:dyDescent="0.3">
      <c r="A32" s="7" t="s">
        <v>26</v>
      </c>
      <c r="B32" s="17">
        <v>1983.11</v>
      </c>
      <c r="C32" s="17">
        <v>1700</v>
      </c>
      <c r="D32" s="36">
        <v>607.85</v>
      </c>
      <c r="E32" s="39">
        <v>614.57000000000005</v>
      </c>
    </row>
    <row r="33" spans="1:5" ht="39.75" thickBot="1" x14ac:dyDescent="0.3">
      <c r="A33" s="7" t="s">
        <v>47</v>
      </c>
      <c r="B33" s="17">
        <v>1551.37</v>
      </c>
      <c r="C33" s="17">
        <v>1295.6300000000001</v>
      </c>
      <c r="D33" s="36">
        <v>220.59</v>
      </c>
      <c r="E33" s="39">
        <v>203.64</v>
      </c>
    </row>
    <row r="34" spans="1:5" ht="27" thickBot="1" x14ac:dyDescent="0.3">
      <c r="A34" s="7" t="s">
        <v>28</v>
      </c>
      <c r="B34" s="16">
        <v>0</v>
      </c>
      <c r="C34" s="16">
        <v>0</v>
      </c>
      <c r="D34" s="35">
        <v>0</v>
      </c>
      <c r="E34" s="39">
        <v>0</v>
      </c>
    </row>
    <row r="35" spans="1:5" ht="16.5" thickBot="1" x14ac:dyDescent="0.3">
      <c r="A35" s="7" t="s">
        <v>29</v>
      </c>
      <c r="B35" s="16">
        <v>123.5</v>
      </c>
      <c r="C35" s="16">
        <v>14749.21</v>
      </c>
      <c r="D35" s="35">
        <v>2245.27</v>
      </c>
      <c r="E35" s="39">
        <v>1009.58</v>
      </c>
    </row>
    <row r="36" spans="1:5" ht="16.5" thickBot="1" x14ac:dyDescent="0.3">
      <c r="A36" s="7" t="s">
        <v>33</v>
      </c>
      <c r="B36" s="16">
        <v>763.76</v>
      </c>
      <c r="C36" s="16">
        <v>525.16</v>
      </c>
      <c r="D36" s="35">
        <v>608.69000000000005</v>
      </c>
      <c r="E36" s="39">
        <v>313</v>
      </c>
    </row>
    <row r="37" spans="1:5" ht="16.5" thickBot="1" x14ac:dyDescent="0.3">
      <c r="A37" s="7" t="s">
        <v>48</v>
      </c>
      <c r="B37" s="16">
        <v>813.27</v>
      </c>
      <c r="C37" s="16">
        <v>91.87</v>
      </c>
      <c r="D37" s="35">
        <v>287.42</v>
      </c>
      <c r="E37" s="39">
        <v>0</v>
      </c>
    </row>
    <row r="38" spans="1:5" ht="16.5" thickBot="1" x14ac:dyDescent="0.3">
      <c r="A38" s="7" t="s">
        <v>39</v>
      </c>
      <c r="B38" s="16">
        <v>0</v>
      </c>
      <c r="C38" s="16">
        <v>298.41000000000003</v>
      </c>
      <c r="D38" s="35">
        <v>347.65</v>
      </c>
      <c r="E38" s="39">
        <v>631.5</v>
      </c>
    </row>
    <row r="39" spans="1:5" ht="16.5" thickBot="1" x14ac:dyDescent="0.3">
      <c r="A39" s="7" t="s">
        <v>40</v>
      </c>
      <c r="B39" s="16">
        <v>3</v>
      </c>
      <c r="C39" s="16">
        <v>0</v>
      </c>
      <c r="D39" s="35">
        <v>0</v>
      </c>
      <c r="E39" s="3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МР</vt:lpstr>
      <vt:lpstr>Артыбаш</vt:lpstr>
      <vt:lpstr>Бийка</vt:lpstr>
      <vt:lpstr>Дмитриевка</vt:lpstr>
      <vt:lpstr>Кебезень</vt:lpstr>
      <vt:lpstr>Курмач Байгол</vt:lpstr>
      <vt:lpstr>Майск</vt:lpstr>
      <vt:lpstr>Озеро Куреево</vt:lpstr>
      <vt:lpstr>Тондошка</vt:lpstr>
      <vt:lpstr>Турочак</vt:lpstr>
      <vt:lpstr>свод по СП</vt:lpstr>
      <vt:lpstr>МР!Область_печати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2017-08-02T03:52:10Z</dcterms:modified>
</cp:coreProperties>
</file>